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3605"/>
  </bookViews>
  <sheets>
    <sheet name="Notes" sheetId="5" r:id="rId1"/>
    <sheet name="7 Points" sheetId="3" r:id="rId2"/>
    <sheet name="8 points to interp from" sheetId="1" r:id="rId3"/>
    <sheet name="9 points to interp from " sheetId="2" r:id="rId4"/>
  </sheets>
  <definedNames>
    <definedName name="SplineData">'8 points to interp from'!#REF!</definedName>
    <definedName name="UandHBox">'8 points to interp from'!#REF!</definedName>
  </definedNames>
  <calcPr calcId="125725"/>
</workbook>
</file>

<file path=xl/calcChain.xml><?xml version="1.0" encoding="utf-8"?>
<calcChain xmlns="http://schemas.openxmlformats.org/spreadsheetml/2006/main">
  <c r="K16" i="3"/>
  <c r="A11"/>
  <c r="A12" s="1"/>
  <c r="A13" s="1"/>
  <c r="A14" s="1"/>
  <c r="A15" s="1"/>
  <c r="A16" s="1"/>
  <c r="K10"/>
  <c r="D14" l="1"/>
  <c r="D10"/>
  <c r="P10" s="1"/>
  <c r="D12"/>
  <c r="E12" s="1"/>
  <c r="E14"/>
  <c r="D15"/>
  <c r="E15" s="1"/>
  <c r="D11"/>
  <c r="D13"/>
  <c r="D14" i="2"/>
  <c r="D12"/>
  <c r="E12" s="1"/>
  <c r="D13"/>
  <c r="E14"/>
  <c r="O15" i="3" l="1"/>
  <c r="N10"/>
  <c r="F11"/>
  <c r="H11" s="1"/>
  <c r="H12" s="1"/>
  <c r="E10"/>
  <c r="G11" s="1"/>
  <c r="I11" s="1"/>
  <c r="E11"/>
  <c r="E13"/>
  <c r="H13"/>
  <c r="H14" s="1"/>
  <c r="H15" s="1"/>
  <c r="Q15"/>
  <c r="E13" i="2"/>
  <c r="I12" i="3" l="1"/>
  <c r="I13"/>
  <c r="I14" l="1"/>
  <c r="I15" l="1"/>
  <c r="K15" s="1"/>
  <c r="K14"/>
  <c r="O13" l="1"/>
  <c r="N14"/>
  <c r="P14"/>
  <c r="Q13"/>
  <c r="K13"/>
  <c r="O14"/>
  <c r="R14" s="1"/>
  <c r="N15"/>
  <c r="R15" s="1"/>
  <c r="Q14"/>
  <c r="P15"/>
  <c r="K12" l="1"/>
  <c r="O12"/>
  <c r="N13"/>
  <c r="R13" s="1"/>
  <c r="Q12"/>
  <c r="P13"/>
  <c r="K11" l="1"/>
  <c r="O11"/>
  <c r="N12"/>
  <c r="R12" s="1"/>
  <c r="P12"/>
  <c r="Q11"/>
  <c r="N11" l="1"/>
  <c r="O10"/>
  <c r="R10" s="1"/>
  <c r="Q10"/>
  <c r="P11"/>
  <c r="K18" i="2"/>
  <c r="O17" s="1"/>
  <c r="D17"/>
  <c r="D16"/>
  <c r="D15"/>
  <c r="A12"/>
  <c r="D11"/>
  <c r="A11"/>
  <c r="K10"/>
  <c r="D10"/>
  <c r="R11" i="3" l="1"/>
  <c r="P10" i="2"/>
  <c r="A13"/>
  <c r="A14" s="1"/>
  <c r="A15" s="1"/>
  <c r="A16" s="1"/>
  <c r="A17" s="1"/>
  <c r="A18" s="1"/>
  <c r="E16"/>
  <c r="E15"/>
  <c r="E17"/>
  <c r="Q17"/>
  <c r="N10"/>
  <c r="F11"/>
  <c r="H11" s="1"/>
  <c r="H12" s="1"/>
  <c r="H13" s="1"/>
  <c r="H14" s="1"/>
  <c r="E11"/>
  <c r="E10"/>
  <c r="K10" i="1"/>
  <c r="K17"/>
  <c r="O16" s="1"/>
  <c r="D16"/>
  <c r="D15"/>
  <c r="D14"/>
  <c r="D13"/>
  <c r="D12"/>
  <c r="D11"/>
  <c r="D10"/>
  <c r="A11"/>
  <c r="A12" s="1"/>
  <c r="A13" s="1"/>
  <c r="A14" s="1"/>
  <c r="A15" s="1"/>
  <c r="A16" s="1"/>
  <c r="A17" s="1"/>
  <c r="Q16" l="1"/>
  <c r="H15" i="2"/>
  <c r="H16" s="1"/>
  <c r="H17" s="1"/>
  <c r="E10" i="1"/>
  <c r="P10"/>
  <c r="E14"/>
  <c r="N10"/>
  <c r="E13"/>
  <c r="E11"/>
  <c r="E15"/>
  <c r="E12"/>
  <c r="E16"/>
  <c r="G11" i="2"/>
  <c r="I11" s="1"/>
  <c r="I12" s="1"/>
  <c r="I13" s="1"/>
  <c r="I14" s="1"/>
  <c r="F11" i="1"/>
  <c r="H11" s="1"/>
  <c r="H12" s="1"/>
  <c r="H13" s="1"/>
  <c r="H14" s="1"/>
  <c r="H15" s="1"/>
  <c r="H16" s="1"/>
  <c r="I15" i="2" l="1"/>
  <c r="G11" i="1"/>
  <c r="I11" s="1"/>
  <c r="I12" s="1"/>
  <c r="I13" s="1"/>
  <c r="I14" s="1"/>
  <c r="I15" s="1"/>
  <c r="I16" l="1"/>
  <c r="K16" s="1"/>
  <c r="O15" l="1"/>
  <c r="P16"/>
  <c r="Q15"/>
  <c r="K15"/>
  <c r="N16"/>
  <c r="I16" i="2"/>
  <c r="O14" i="1" l="1"/>
  <c r="Q14"/>
  <c r="P15"/>
  <c r="K14"/>
  <c r="N15"/>
  <c r="R16"/>
  <c r="I17" i="2"/>
  <c r="K17" s="1"/>
  <c r="O13" i="1" l="1"/>
  <c r="P14"/>
  <c r="Q13"/>
  <c r="N17" i="2"/>
  <c r="O16"/>
  <c r="Q16"/>
  <c r="P17"/>
  <c r="K13" i="1"/>
  <c r="N14"/>
  <c r="R15"/>
  <c r="K16" i="2"/>
  <c r="O12" i="1" l="1"/>
  <c r="P13"/>
  <c r="Q12"/>
  <c r="R14"/>
  <c r="N16" i="2"/>
  <c r="O15"/>
  <c r="P16"/>
  <c r="Q15"/>
  <c r="K12" i="1"/>
  <c r="N13"/>
  <c r="K15" i="2"/>
  <c r="R17"/>
  <c r="O11" i="1" l="1"/>
  <c r="P12"/>
  <c r="Q11"/>
  <c r="N15" i="2"/>
  <c r="O14"/>
  <c r="Q14"/>
  <c r="P15"/>
  <c r="K14"/>
  <c r="K11" i="1"/>
  <c r="N12"/>
  <c r="R13"/>
  <c r="R16" i="2"/>
  <c r="O10" i="1" l="1"/>
  <c r="Q10"/>
  <c r="P11"/>
  <c r="K13" i="2"/>
  <c r="N14"/>
  <c r="O13"/>
  <c r="P14"/>
  <c r="Q13"/>
  <c r="N11" i="1"/>
  <c r="R10"/>
  <c r="R12"/>
  <c r="R15" i="2"/>
  <c r="R11" i="1" l="1"/>
  <c r="R14" i="2"/>
  <c r="K12"/>
  <c r="N13"/>
  <c r="O12"/>
  <c r="Q12"/>
  <c r="P13"/>
  <c r="N12" l="1"/>
  <c r="O11"/>
  <c r="P12"/>
  <c r="Q11"/>
  <c r="K11"/>
  <c r="R13"/>
  <c r="R12" l="1"/>
  <c r="N11"/>
  <c r="O10"/>
  <c r="Q10"/>
  <c r="P11"/>
  <c r="R11" l="1"/>
  <c r="R10"/>
</calcChain>
</file>

<file path=xl/sharedStrings.xml><?xml version="1.0" encoding="utf-8"?>
<sst xmlns="http://schemas.openxmlformats.org/spreadsheetml/2006/main" count="132" uniqueCount="45">
  <si>
    <t>Known X's</t>
  </si>
  <si>
    <t>Known y's</t>
  </si>
  <si>
    <t>h's</t>
  </si>
  <si>
    <t>Index (i)</t>
  </si>
  <si>
    <t>b's</t>
  </si>
  <si>
    <t>6[y(i+1)-y(i)]/h(i)</t>
  </si>
  <si>
    <t xml:space="preserve"> Starting u</t>
  </si>
  <si>
    <t>Starting v</t>
  </si>
  <si>
    <t>2.0[h(2)+h(1)]</t>
  </si>
  <si>
    <t>b(2)-b(1)</t>
  </si>
  <si>
    <t>Formula u's</t>
  </si>
  <si>
    <t>2[h(i)+h(i-1)]-h(i-1)^2/u(i-1)</t>
  </si>
  <si>
    <t>Formula v's</t>
  </si>
  <si>
    <t>b(i)-b(i-1)-h(i-1)*v(i-1)/u(i-1)</t>
  </si>
  <si>
    <t>Fixed Z's</t>
  </si>
  <si>
    <t>Formula  Z's</t>
  </si>
  <si>
    <t>Z(i)=[v(i)-h(i)Z(i+1)]/u(i)</t>
  </si>
  <si>
    <t xml:space="preserve"> X's for</t>
  </si>
  <si>
    <t xml:space="preserve"> Interpolation</t>
  </si>
  <si>
    <t>Cubic Term</t>
  </si>
  <si>
    <t>from Above</t>
  </si>
  <si>
    <t>(Data)</t>
  </si>
  <si>
    <t>(Constants)</t>
  </si>
  <si>
    <t>t(i+1)-t(i)</t>
  </si>
  <si>
    <t>"t(i)'s" (Data)</t>
  </si>
  <si>
    <t>"x" (Data)</t>
  </si>
  <si>
    <t>[Z(i)/6h(i)][(t(i+1)-x)^3]</t>
  </si>
  <si>
    <t>from Below</t>
  </si>
  <si>
    <t>[Z(i)/6h(i)][(x-t(i))^3]</t>
  </si>
  <si>
    <t>Linear Term</t>
  </si>
  <si>
    <t>[(y(i)/h(i))-(Z(i)h(i)/6)](t(i+1)-x)</t>
  </si>
  <si>
    <t>[(y(i)/h(i))-(Z(i+1)h(i)/6)](t(i+1)-x)</t>
  </si>
  <si>
    <t xml:space="preserve">Interpolated </t>
  </si>
  <si>
    <t>Value</t>
  </si>
  <si>
    <t>Sum(Last 4 Cols)</t>
  </si>
  <si>
    <t>[Z(i+1)/6h(i)][(x-t(i))^3]</t>
  </si>
  <si>
    <t>Part A-in this section the "h's" and "Z's" that are the coefficients of the Cubic Spine interpolating polynomials are computed</t>
  </si>
  <si>
    <t>Part B - the computation of the  interpolating polynomials at the point to be interpolated</t>
  </si>
  <si>
    <t>In this case, there is always only one interpolated point in each range</t>
  </si>
  <si>
    <t>Cubic Spline Interpolation</t>
  </si>
  <si>
    <t>This workbook has spreadsheets that interpolate between 7, 8, or 9 points</t>
  </si>
  <si>
    <t>They were designed for a case where the x values of the data points and those of the points to be estimated interlace, i.e., there is exactly one x value for which</t>
  </si>
  <si>
    <t>a cubic spline estimate is to be produced between each adjacent pair of data point x values.</t>
  </si>
  <si>
    <t xml:space="preserve">Broad note - These workbooks were originally background workbooks, designed just for doing the calculations.  I was asked to upload them, but to only include minimal updating in light of the </t>
  </si>
  <si>
    <t xml:space="preserve">effort involved to make it followable.  This should not be interpreted as say, suitable for inclusion in an actuarial report.  Again, all these spreadsheets were just designed to process  data in the background. </t>
  </si>
</sst>
</file>

<file path=xl/styles.xml><?xml version="1.0" encoding="utf-8"?>
<styleSheet xmlns="http://schemas.openxmlformats.org/spreadsheetml/2006/main">
  <numFmts count="2">
    <numFmt numFmtId="5" formatCode="&quot;$&quot;#,##0_);\(&quot;$&quot;#,##0\)"/>
    <numFmt numFmtId="164" formatCode="#,##0.0000000000_);\(#,##0.0000000000\)"/>
  </numFmts>
  <fonts count="2">
    <font>
      <sz val="11"/>
      <color theme="1"/>
      <name val="Calibri"/>
      <family val="2"/>
      <scheme val="minor"/>
    </font>
    <font>
      <sz val="10"/>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5" fontId="0" fillId="0" borderId="0" xfId="0" applyNumberFormat="1"/>
    <xf numFmtId="1" fontId="0" fillId="0" borderId="0" xfId="0" applyNumberFormat="1"/>
    <xf numFmtId="0" fontId="0" fillId="0" borderId="1" xfId="0" applyBorder="1"/>
    <xf numFmtId="0" fontId="0" fillId="0" borderId="2" xfId="0" applyBorder="1"/>
    <xf numFmtId="1" fontId="0" fillId="0" borderId="2" xfId="0" applyNumberFormat="1" applyBorder="1"/>
    <xf numFmtId="0" fontId="0" fillId="0" borderId="3" xfId="0" applyBorder="1"/>
    <xf numFmtId="0" fontId="0" fillId="0" borderId="4" xfId="0" applyBorder="1"/>
    <xf numFmtId="0" fontId="0" fillId="0" borderId="0" xfId="0" applyBorder="1"/>
    <xf numFmtId="1" fontId="0" fillId="0" borderId="0" xfId="0" applyNumberFormat="1" applyBorder="1"/>
    <xf numFmtId="0" fontId="0" fillId="0" borderId="5" xfId="0" applyBorder="1"/>
    <xf numFmtId="0" fontId="0" fillId="0" borderId="0" xfId="0" quotePrefix="1" applyBorder="1"/>
    <xf numFmtId="0" fontId="0" fillId="0" borderId="5" xfId="0" quotePrefix="1" applyBorder="1"/>
    <xf numFmtId="5" fontId="0" fillId="0" borderId="0" xfId="0" applyNumberFormat="1" applyBorder="1"/>
    <xf numFmtId="164" fontId="0" fillId="0" borderId="0" xfId="0" applyNumberFormat="1" applyBorder="1"/>
    <xf numFmtId="37" fontId="0" fillId="0" borderId="0" xfId="0" applyNumberFormat="1" applyBorder="1"/>
    <xf numFmtId="3" fontId="0" fillId="0" borderId="0" xfId="0" applyNumberFormat="1" applyBorder="1"/>
    <xf numFmtId="0" fontId="0" fillId="0" borderId="6" xfId="0" applyBorder="1"/>
    <xf numFmtId="5" fontId="0" fillId="0" borderId="7" xfId="0" applyNumberFormat="1" applyBorder="1"/>
    <xf numFmtId="0" fontId="0" fillId="0" borderId="7" xfId="0" applyBorder="1"/>
    <xf numFmtId="1" fontId="0" fillId="0" borderId="7" xfId="0" applyNumberFormat="1" applyBorder="1"/>
    <xf numFmtId="164" fontId="0" fillId="0" borderId="7" xfId="0" applyNumberFormat="1" applyBorder="1"/>
    <xf numFmtId="0" fontId="0" fillId="0" borderId="8" xfId="0" applyBorder="1"/>
    <xf numFmtId="5" fontId="0" fillId="0" borderId="4" xfId="0" applyNumberFormat="1" applyBorder="1"/>
    <xf numFmtId="5" fontId="0" fillId="0" borderId="6" xfId="0" applyNumberFormat="1" applyBorder="1"/>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3:B11"/>
  <sheetViews>
    <sheetView tabSelected="1" workbookViewId="0">
      <selection activeCell="D15" sqref="D15"/>
    </sheetView>
  </sheetViews>
  <sheetFormatPr defaultRowHeight="15"/>
  <sheetData>
    <row r="3" spans="2:2">
      <c r="B3" t="s">
        <v>39</v>
      </c>
    </row>
    <row r="6" spans="2:2">
      <c r="B6" s="25" t="s">
        <v>43</v>
      </c>
    </row>
    <row r="7" spans="2:2">
      <c r="B7" s="25" t="s">
        <v>44</v>
      </c>
    </row>
    <row r="9" spans="2:2">
      <c r="B9" t="s">
        <v>40</v>
      </c>
    </row>
    <row r="10" spans="2:2">
      <c r="B10" t="s">
        <v>41</v>
      </c>
    </row>
    <row r="11" spans="2:2">
      <c r="B11"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28"/>
  <sheetViews>
    <sheetView workbookViewId="0">
      <selection activeCell="B2" sqref="B2"/>
    </sheetView>
  </sheetViews>
  <sheetFormatPr defaultRowHeight="15"/>
  <cols>
    <col min="1" max="1" width="12.7109375" bestFit="1" customWidth="1"/>
    <col min="2" max="2" width="13.85546875" customWidth="1"/>
    <col min="4" max="4" width="11.28515625" customWidth="1"/>
    <col min="5" max="5" width="18.140625" customWidth="1"/>
    <col min="6" max="6" width="15.140625" customWidth="1"/>
    <col min="7" max="7" width="15.5703125" customWidth="1"/>
    <col min="8" max="8" width="25.140625" style="2" customWidth="1"/>
    <col min="9" max="9" width="29.28515625" style="2" customWidth="1"/>
    <col min="10" max="10" width="13" customWidth="1"/>
    <col min="11" max="11" width="23" customWidth="1"/>
    <col min="12" max="12" width="5.28515625" customWidth="1"/>
    <col min="13" max="13" width="17.140625" customWidth="1"/>
    <col min="14" max="14" width="22.140625" customWidth="1"/>
    <col min="15" max="15" width="23.7109375" customWidth="1"/>
    <col min="16" max="16" width="30.85546875" customWidth="1"/>
    <col min="17" max="17" width="31.85546875" customWidth="1"/>
    <col min="18" max="18" width="16.85546875" customWidth="1"/>
  </cols>
  <sheetData>
    <row r="1" spans="1:18">
      <c r="A1" s="3"/>
      <c r="B1" s="4"/>
      <c r="C1" s="4"/>
      <c r="D1" s="4"/>
      <c r="E1" s="4"/>
      <c r="F1" s="4"/>
      <c r="G1" s="4"/>
      <c r="H1" s="5"/>
      <c r="I1" s="5"/>
      <c r="J1" s="4"/>
      <c r="K1" s="6"/>
      <c r="M1" s="3"/>
      <c r="N1" s="4"/>
      <c r="O1" s="4"/>
      <c r="P1" s="4"/>
      <c r="Q1" s="4"/>
      <c r="R1" s="6"/>
    </row>
    <row r="2" spans="1:18">
      <c r="A2" s="7"/>
      <c r="B2" s="8" t="s">
        <v>36</v>
      </c>
      <c r="C2" s="8"/>
      <c r="D2" s="8"/>
      <c r="E2" s="8"/>
      <c r="F2" s="8"/>
      <c r="G2" s="8"/>
      <c r="H2" s="9"/>
      <c r="I2" s="9"/>
      <c r="J2" s="8"/>
      <c r="K2" s="10"/>
      <c r="M2" s="7"/>
      <c r="N2" s="8" t="s">
        <v>37</v>
      </c>
      <c r="O2" s="8"/>
      <c r="P2" s="8"/>
      <c r="Q2" s="8"/>
      <c r="R2" s="10"/>
    </row>
    <row r="3" spans="1:18">
      <c r="A3" s="7"/>
      <c r="B3" s="8"/>
      <c r="C3" s="8"/>
      <c r="D3" s="8"/>
      <c r="E3" s="8"/>
      <c r="F3" s="8"/>
      <c r="G3" s="8"/>
      <c r="H3" s="9"/>
      <c r="I3" s="9"/>
      <c r="J3" s="8"/>
      <c r="K3" s="10"/>
      <c r="M3" s="7"/>
      <c r="N3" s="8" t="s">
        <v>38</v>
      </c>
      <c r="O3" s="8"/>
      <c r="P3" s="8"/>
      <c r="Q3" s="8"/>
      <c r="R3" s="10"/>
    </row>
    <row r="4" spans="1:18">
      <c r="A4" s="7"/>
      <c r="B4" s="8"/>
      <c r="C4" s="8"/>
      <c r="D4" s="8"/>
      <c r="E4" s="8"/>
      <c r="F4" s="8"/>
      <c r="G4" s="8"/>
      <c r="H4" s="9"/>
      <c r="I4" s="9"/>
      <c r="J4" s="8"/>
      <c r="K4" s="10"/>
      <c r="M4" s="7"/>
      <c r="N4" s="8"/>
      <c r="O4" s="8"/>
      <c r="P4" s="8"/>
      <c r="Q4" s="8"/>
      <c r="R4" s="10"/>
    </row>
    <row r="5" spans="1:18">
      <c r="A5" s="7"/>
      <c r="B5" s="8"/>
      <c r="C5" s="8"/>
      <c r="D5" s="8"/>
      <c r="E5" s="8"/>
      <c r="F5" s="8"/>
      <c r="G5" s="8"/>
      <c r="H5" s="9"/>
      <c r="I5" s="9"/>
      <c r="J5" s="8"/>
      <c r="K5" s="10"/>
      <c r="M5" s="7" t="s">
        <v>17</v>
      </c>
      <c r="N5" s="8" t="s">
        <v>19</v>
      </c>
      <c r="O5" s="8" t="s">
        <v>19</v>
      </c>
      <c r="P5" s="8" t="s">
        <v>29</v>
      </c>
      <c r="Q5" s="8" t="s">
        <v>29</v>
      </c>
      <c r="R5" s="10" t="s">
        <v>32</v>
      </c>
    </row>
    <row r="6" spans="1:18">
      <c r="A6" s="7" t="s">
        <v>3</v>
      </c>
      <c r="B6" s="8" t="s">
        <v>0</v>
      </c>
      <c r="C6" s="8" t="s">
        <v>1</v>
      </c>
      <c r="D6" s="8" t="s">
        <v>2</v>
      </c>
      <c r="E6" s="8" t="s">
        <v>4</v>
      </c>
      <c r="F6" s="11" t="s">
        <v>6</v>
      </c>
      <c r="G6" s="8" t="s">
        <v>7</v>
      </c>
      <c r="H6" s="9" t="s">
        <v>10</v>
      </c>
      <c r="I6" s="9" t="s">
        <v>12</v>
      </c>
      <c r="J6" s="8" t="s">
        <v>14</v>
      </c>
      <c r="K6" s="10" t="s">
        <v>15</v>
      </c>
      <c r="M6" s="7" t="s">
        <v>18</v>
      </c>
      <c r="N6" s="8" t="s">
        <v>20</v>
      </c>
      <c r="O6" s="8" t="s">
        <v>27</v>
      </c>
      <c r="P6" s="8" t="s">
        <v>20</v>
      </c>
      <c r="Q6" s="8" t="s">
        <v>27</v>
      </c>
      <c r="R6" s="10" t="s">
        <v>33</v>
      </c>
    </row>
    <row r="7" spans="1:18">
      <c r="A7" s="7"/>
      <c r="B7" s="8" t="s">
        <v>24</v>
      </c>
      <c r="C7" s="8" t="s">
        <v>21</v>
      </c>
      <c r="D7" s="8" t="s">
        <v>23</v>
      </c>
      <c r="E7" s="8" t="s">
        <v>5</v>
      </c>
      <c r="F7" s="11" t="s">
        <v>8</v>
      </c>
      <c r="G7" s="11" t="s">
        <v>9</v>
      </c>
      <c r="H7" s="9" t="s">
        <v>11</v>
      </c>
      <c r="I7" s="9" t="s">
        <v>13</v>
      </c>
      <c r="J7" s="8" t="s">
        <v>22</v>
      </c>
      <c r="K7" s="12" t="s">
        <v>16</v>
      </c>
      <c r="M7" s="7" t="s">
        <v>25</v>
      </c>
      <c r="N7" s="8" t="s">
        <v>26</v>
      </c>
      <c r="O7" s="8" t="s">
        <v>28</v>
      </c>
      <c r="P7" s="8" t="s">
        <v>30</v>
      </c>
      <c r="Q7" s="8" t="s">
        <v>31</v>
      </c>
      <c r="R7" s="10" t="s">
        <v>34</v>
      </c>
    </row>
    <row r="8" spans="1:18">
      <c r="A8" s="7"/>
      <c r="B8" s="8"/>
      <c r="C8" s="8"/>
      <c r="D8" s="8"/>
      <c r="E8" s="8"/>
      <c r="F8" s="8"/>
      <c r="G8" s="8"/>
      <c r="H8" s="9"/>
      <c r="I8" s="9"/>
      <c r="J8" s="8"/>
      <c r="K8" s="10"/>
      <c r="M8" s="7"/>
      <c r="N8" s="8"/>
      <c r="O8" s="8"/>
      <c r="P8" s="8"/>
      <c r="Q8" s="8"/>
      <c r="R8" s="10"/>
    </row>
    <row r="9" spans="1:18">
      <c r="A9" s="7">
        <v>0</v>
      </c>
      <c r="B9" s="8"/>
      <c r="C9" s="8"/>
      <c r="D9" s="8"/>
      <c r="E9" s="8"/>
      <c r="F9" s="8"/>
      <c r="G9" s="8"/>
      <c r="H9" s="9"/>
      <c r="I9" s="9"/>
      <c r="J9" s="8"/>
      <c r="K9" s="10"/>
      <c r="M9" s="7"/>
      <c r="N9" s="8"/>
      <c r="O9" s="8"/>
      <c r="P9" s="8"/>
      <c r="Q9" s="8"/>
      <c r="R9" s="10"/>
    </row>
    <row r="10" spans="1:18">
      <c r="A10" s="7">
        <v>1</v>
      </c>
      <c r="B10" s="13">
        <v>50000</v>
      </c>
      <c r="C10" s="8">
        <v>0.61869477619347057</v>
      </c>
      <c r="D10" s="13">
        <f>+B11-B10</f>
        <v>50000</v>
      </c>
      <c r="E10" s="14">
        <f>6*(C11-C10)/D10</f>
        <v>2.235760369535064E-5</v>
      </c>
      <c r="F10" s="8"/>
      <c r="G10" s="8"/>
      <c r="H10" s="9"/>
      <c r="I10" s="9"/>
      <c r="J10" s="8">
        <v>0</v>
      </c>
      <c r="K10" s="10">
        <f>+J10</f>
        <v>0</v>
      </c>
      <c r="M10" s="23">
        <v>75000</v>
      </c>
      <c r="N10" s="8">
        <f>+(K10/(6*D10))*((B11-M10)^3)</f>
        <v>0</v>
      </c>
      <c r="O10" s="8">
        <f>+(K11/(6*D10))*((M10-B10)^3)</f>
        <v>-1.9004526238805049E-3</v>
      </c>
      <c r="P10" s="8">
        <f>+((C10/D10)-(K10*D10/6))*(B11-M10)</f>
        <v>0.30934738809673529</v>
      </c>
      <c r="Q10" s="8">
        <f>+((C11/D10)-(K11*D10/6))*(M10-B10)</f>
        <v>0.41010588065621839</v>
      </c>
      <c r="R10" s="10">
        <f>+N10+O10+P10+Q10</f>
        <v>0.71755281612907318</v>
      </c>
    </row>
    <row r="11" spans="1:18">
      <c r="A11" s="7">
        <f>+A10+1</f>
        <v>2</v>
      </c>
      <c r="B11" s="13">
        <v>100000</v>
      </c>
      <c r="C11" s="8">
        <v>0.80500814032139256</v>
      </c>
      <c r="D11" s="13">
        <f t="shared" ref="D11:D15" si="0">+B12-B11</f>
        <v>150000</v>
      </c>
      <c r="E11" s="14">
        <f t="shared" ref="E11:E15" si="1">6*(C12-C11)/D11</f>
        <v>7.7996743871442976E-6</v>
      </c>
      <c r="F11" s="15">
        <f>2*(D11+D10)</f>
        <v>400000</v>
      </c>
      <c r="G11" s="14">
        <f>+E11-E10</f>
        <v>-1.4557929308206342E-5</v>
      </c>
      <c r="H11" s="16">
        <f>+F11</f>
        <v>400000</v>
      </c>
      <c r="I11" s="14">
        <f>+G11</f>
        <v>-1.4557929308206342E-5</v>
      </c>
      <c r="J11" s="8"/>
      <c r="K11" s="10">
        <f t="shared" ref="K11:K14" si="2">+(I11-D11*K12)/H11</f>
        <v>-3.6488690378505694E-11</v>
      </c>
      <c r="M11" s="23">
        <v>150000</v>
      </c>
      <c r="N11" s="8">
        <f t="shared" ref="N11:N15" si="3">+(K11/(6*D11))*((B12-M11)^3)</f>
        <v>-4.0542989309450772E-2</v>
      </c>
      <c r="O11" s="8">
        <f t="shared" ref="O11:O15" si="4">+(K12/(6*D11))*((M11-B11)^3)</f>
        <v>3.4765595551792313E-5</v>
      </c>
      <c r="P11" s="8">
        <f t="shared" ref="P11:P15" si="5">+((C11/D11)-(K11*D11/6))*(B12-M11)</f>
        <v>0.62789381949385925</v>
      </c>
      <c r="Q11" s="8">
        <f t="shared" ref="Q11:Q15" si="6">+((C12/D11)-(K12*D11/6))*(M11-B11)</f>
        <v>0.33302044297336719</v>
      </c>
      <c r="R11" s="10">
        <f t="shared" ref="R11:R15" si="7">+N11+O11+P11+Q11</f>
        <v>0.92040603875332749</v>
      </c>
    </row>
    <row r="12" spans="1:18">
      <c r="A12" s="7">
        <f t="shared" ref="A12:A16" si="8">+A11+1</f>
        <v>3</v>
      </c>
      <c r="B12" s="13">
        <v>250000</v>
      </c>
      <c r="C12" s="8">
        <v>1</v>
      </c>
      <c r="D12" s="13">
        <f t="shared" si="0"/>
        <v>250000</v>
      </c>
      <c r="E12" s="14">
        <f t="shared" si="1"/>
        <v>2.2508797136891853E-6</v>
      </c>
      <c r="F12" s="8"/>
      <c r="G12" s="8"/>
      <c r="H12" s="16">
        <f>2*(D12+D11)-D11*D11/H11</f>
        <v>743750</v>
      </c>
      <c r="I12" s="14">
        <f>+E12-E11-D11*I11/H11</f>
        <v>-8.9571182877733471E-8</v>
      </c>
      <c r="J12" s="8"/>
      <c r="K12" s="10">
        <f t="shared" si="2"/>
        <v>2.5031228797290465E-13</v>
      </c>
      <c r="M12" s="23">
        <v>350000</v>
      </c>
      <c r="N12" s="8">
        <f t="shared" si="3"/>
        <v>5.6320264793903538E-4</v>
      </c>
      <c r="O12" s="8">
        <f t="shared" si="4"/>
        <v>-7.3530919215355009E-4</v>
      </c>
      <c r="P12" s="8">
        <f t="shared" si="5"/>
        <v>0.59843554820016931</v>
      </c>
      <c r="Q12" s="8">
        <f t="shared" si="6"/>
        <v>0.4421103443457795</v>
      </c>
      <c r="R12" s="10">
        <f t="shared" ref="R12:R14" si="9">+N12+O12+P12+Q12</f>
        <v>1.0403737860017344</v>
      </c>
    </row>
    <row r="13" spans="1:18">
      <c r="A13" s="7">
        <f t="shared" si="8"/>
        <v>4</v>
      </c>
      <c r="B13" s="13">
        <v>500000</v>
      </c>
      <c r="C13" s="8">
        <v>1.0937866547370494</v>
      </c>
      <c r="D13" s="13">
        <f t="shared" ref="D13:D14" si="10">+B14-B13</f>
        <v>500000</v>
      </c>
      <c r="E13" s="14">
        <f t="shared" ref="E13:E14" si="11">6*(C14-C13)/D13</f>
        <v>6.6087596240705432E-7</v>
      </c>
      <c r="F13" s="8"/>
      <c r="G13" s="8"/>
      <c r="H13" s="16">
        <f t="shared" ref="H13:H15" si="12">2*(D13+D12)-D12*D12/H12</f>
        <v>1415966.3865546219</v>
      </c>
      <c r="I13" s="14">
        <f t="shared" ref="I13:I15" si="13">+E13-E12-D12*I12/H12</f>
        <v>-1.5598957906509601E-6</v>
      </c>
      <c r="J13" s="8"/>
      <c r="K13" s="10">
        <f t="shared" si="2"/>
        <v>-1.1029637882303251E-12</v>
      </c>
      <c r="M13" s="23">
        <v>750000</v>
      </c>
      <c r="N13" s="8">
        <f t="shared" si="3"/>
        <v>-5.7446030636996099E-3</v>
      </c>
      <c r="O13" s="8">
        <f t="shared" si="4"/>
        <v>1.9415198647189907E-5</v>
      </c>
      <c r="P13" s="8">
        <f t="shared" si="5"/>
        <v>0.56987173962332316</v>
      </c>
      <c r="Q13" s="8">
        <f t="shared" si="6"/>
        <v>0.57435216500756325</v>
      </c>
      <c r="R13" s="10">
        <f t="shared" si="9"/>
        <v>1.138498716765834</v>
      </c>
    </row>
    <row r="14" spans="1:18">
      <c r="A14" s="7">
        <f t="shared" si="8"/>
        <v>5</v>
      </c>
      <c r="B14" s="13">
        <v>1000000</v>
      </c>
      <c r="C14" s="8">
        <v>1.1488596516043039</v>
      </c>
      <c r="D14" s="13">
        <f t="shared" si="10"/>
        <v>2000000</v>
      </c>
      <c r="E14" s="14">
        <f t="shared" si="11"/>
        <v>1.1182569991990721E-7</v>
      </c>
      <c r="F14" s="8"/>
      <c r="G14" s="8"/>
      <c r="H14" s="16">
        <f t="shared" si="12"/>
        <v>4823442.1364985164</v>
      </c>
      <c r="I14" s="14">
        <f t="shared" si="13"/>
        <v>1.7734736774351871E-9</v>
      </c>
      <c r="J14" s="8"/>
      <c r="K14" s="10">
        <f t="shared" si="2"/>
        <v>3.7277181402604622E-15</v>
      </c>
      <c r="M14" s="23">
        <v>2000000</v>
      </c>
      <c r="N14" s="8">
        <f t="shared" si="3"/>
        <v>3.1064317835503852E-4</v>
      </c>
      <c r="O14" s="8">
        <f t="shared" si="4"/>
        <v>-6.7528996138695879E-4</v>
      </c>
      <c r="P14" s="8">
        <f t="shared" si="5"/>
        <v>0.57318725308873186</v>
      </c>
      <c r="Q14" s="8">
        <f t="shared" si="6"/>
        <v>0.59576860230101769</v>
      </c>
      <c r="R14" s="10">
        <f t="shared" si="9"/>
        <v>1.1685912086067176</v>
      </c>
    </row>
    <row r="15" spans="1:18" ht="15.75" thickBot="1">
      <c r="A15" s="7">
        <f t="shared" si="8"/>
        <v>6</v>
      </c>
      <c r="B15" s="13">
        <v>3000000</v>
      </c>
      <c r="C15" s="8">
        <v>1.1861348849109397</v>
      </c>
      <c r="D15" s="13">
        <f t="shared" si="0"/>
        <v>4000000</v>
      </c>
      <c r="E15" s="14">
        <f t="shared" si="1"/>
        <v>2.2039381760706078E-8</v>
      </c>
      <c r="F15" s="8"/>
      <c r="G15" s="8"/>
      <c r="H15" s="16">
        <f t="shared" si="12"/>
        <v>11170716.70255306</v>
      </c>
      <c r="I15" s="14">
        <f t="shared" si="13"/>
        <v>-9.0521674208780536E-8</v>
      </c>
      <c r="J15" s="8"/>
      <c r="K15" s="10">
        <f>+(I15-D15*K16)/H15</f>
        <v>-8.1034795366435055E-15</v>
      </c>
      <c r="M15" s="24">
        <v>5000000</v>
      </c>
      <c r="N15" s="19">
        <f t="shared" si="3"/>
        <v>-2.7011598455478352E-3</v>
      </c>
      <c r="O15" s="19">
        <f t="shared" si="4"/>
        <v>0</v>
      </c>
      <c r="P15" s="19">
        <f t="shared" si="5"/>
        <v>0.60387208183766128</v>
      </c>
      <c r="Q15" s="19">
        <f t="shared" si="6"/>
        <v>0.60041390304237185</v>
      </c>
      <c r="R15" s="22">
        <f t="shared" si="7"/>
        <v>1.2015848250344852</v>
      </c>
    </row>
    <row r="16" spans="1:18" ht="15.75" thickBot="1">
      <c r="A16" s="17">
        <f t="shared" si="8"/>
        <v>7</v>
      </c>
      <c r="B16" s="18">
        <v>7000000</v>
      </c>
      <c r="C16" s="19">
        <v>1.2008278060847437</v>
      </c>
      <c r="D16" s="19"/>
      <c r="E16" s="19"/>
      <c r="F16" s="19"/>
      <c r="G16" s="19"/>
      <c r="H16" s="20"/>
      <c r="I16" s="21"/>
      <c r="J16" s="19">
        <v>0</v>
      </c>
      <c r="K16" s="22">
        <f>+J16</f>
        <v>0</v>
      </c>
    </row>
    <row r="22" spans="1:20">
      <c r="H22"/>
      <c r="J22" s="2"/>
    </row>
    <row r="23" spans="1:20">
      <c r="H23"/>
      <c r="I23"/>
      <c r="K23" s="2"/>
      <c r="L23" s="2"/>
    </row>
    <row r="24" spans="1:20">
      <c r="H24"/>
      <c r="I24"/>
      <c r="M24" s="2"/>
      <c r="N24" s="2"/>
    </row>
    <row r="25" spans="1:20">
      <c r="A25" s="1"/>
      <c r="H25"/>
      <c r="I25"/>
      <c r="P25" s="2"/>
      <c r="Q25" s="2"/>
    </row>
    <row r="26" spans="1:20">
      <c r="A26" s="1"/>
      <c r="D26" s="1"/>
      <c r="H26"/>
      <c r="I26"/>
      <c r="S26" s="2"/>
      <c r="T26" s="2"/>
    </row>
    <row r="27" spans="1:20">
      <c r="A27" s="1"/>
      <c r="B27" s="1"/>
      <c r="C27" s="1"/>
      <c r="G27" s="1"/>
      <c r="H27"/>
      <c r="I27"/>
      <c r="P27" s="2"/>
      <c r="Q27" s="2"/>
    </row>
    <row r="28" spans="1:20">
      <c r="H28"/>
      <c r="I28"/>
      <c r="L28" s="2"/>
      <c r="M2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V28"/>
  <sheetViews>
    <sheetView topLeftCell="K1" workbookViewId="0">
      <selection activeCell="N2" sqref="N2:N3"/>
    </sheetView>
  </sheetViews>
  <sheetFormatPr defaultRowHeight="15"/>
  <cols>
    <col min="1" max="1" width="12.7109375" bestFit="1" customWidth="1"/>
    <col min="2" max="2" width="13.85546875" customWidth="1"/>
    <col min="4" max="4" width="11.28515625" customWidth="1"/>
    <col min="5" max="5" width="18.140625" customWidth="1"/>
    <col min="6" max="6" width="15.140625" customWidth="1"/>
    <col min="7" max="7" width="15.5703125" customWidth="1"/>
    <col min="8" max="8" width="25.140625" style="2" customWidth="1"/>
    <col min="9" max="9" width="29.28515625" style="2" customWidth="1"/>
    <col min="10" max="10" width="13" customWidth="1"/>
    <col min="11" max="11" width="23" customWidth="1"/>
    <col min="12" max="12" width="5.28515625" customWidth="1"/>
    <col min="13" max="13" width="17.140625" customWidth="1"/>
    <col min="14" max="14" width="22.140625" customWidth="1"/>
    <col min="15" max="15" width="23.7109375" customWidth="1"/>
    <col min="16" max="16" width="30.85546875" customWidth="1"/>
    <col min="17" max="17" width="31.85546875" customWidth="1"/>
    <col min="18" max="18" width="16.85546875" customWidth="1"/>
  </cols>
  <sheetData>
    <row r="1" spans="1:18">
      <c r="A1" s="3"/>
      <c r="B1" s="4"/>
      <c r="C1" s="4"/>
      <c r="D1" s="4"/>
      <c r="E1" s="4"/>
      <c r="F1" s="4"/>
      <c r="G1" s="4"/>
      <c r="H1" s="5"/>
      <c r="I1" s="5"/>
      <c r="J1" s="4"/>
      <c r="K1" s="6"/>
      <c r="M1" s="3"/>
      <c r="N1" s="4"/>
      <c r="O1" s="4"/>
      <c r="P1" s="4"/>
      <c r="Q1" s="4"/>
      <c r="R1" s="6"/>
    </row>
    <row r="2" spans="1:18">
      <c r="A2" s="7"/>
      <c r="B2" s="8" t="s">
        <v>36</v>
      </c>
      <c r="C2" s="8"/>
      <c r="D2" s="8"/>
      <c r="E2" s="8"/>
      <c r="F2" s="8"/>
      <c r="G2" s="8"/>
      <c r="H2" s="9"/>
      <c r="I2" s="9"/>
      <c r="J2" s="8"/>
      <c r="K2" s="10"/>
      <c r="M2" s="7"/>
      <c r="N2" s="8" t="s">
        <v>37</v>
      </c>
      <c r="O2" s="8"/>
      <c r="P2" s="8"/>
      <c r="Q2" s="8"/>
      <c r="R2" s="10"/>
    </row>
    <row r="3" spans="1:18">
      <c r="A3" s="7"/>
      <c r="B3" s="8"/>
      <c r="C3" s="8"/>
      <c r="D3" s="8"/>
      <c r="E3" s="8"/>
      <c r="F3" s="8"/>
      <c r="G3" s="8"/>
      <c r="H3" s="9"/>
      <c r="I3" s="9"/>
      <c r="J3" s="8"/>
      <c r="K3" s="10"/>
      <c r="M3" s="7"/>
      <c r="N3" s="8" t="s">
        <v>38</v>
      </c>
      <c r="O3" s="8"/>
      <c r="P3" s="8"/>
      <c r="Q3" s="8"/>
      <c r="R3" s="10"/>
    </row>
    <row r="4" spans="1:18">
      <c r="A4" s="7"/>
      <c r="B4" s="8"/>
      <c r="C4" s="8"/>
      <c r="D4" s="8"/>
      <c r="E4" s="8"/>
      <c r="F4" s="8"/>
      <c r="G4" s="8"/>
      <c r="H4" s="9"/>
      <c r="I4" s="9"/>
      <c r="J4" s="8"/>
      <c r="K4" s="10"/>
      <c r="M4" s="7"/>
      <c r="N4" s="8"/>
      <c r="O4" s="8"/>
      <c r="P4" s="8"/>
      <c r="Q4" s="8"/>
      <c r="R4" s="10"/>
    </row>
    <row r="5" spans="1:18">
      <c r="A5" s="7"/>
      <c r="B5" s="8"/>
      <c r="C5" s="8"/>
      <c r="D5" s="8"/>
      <c r="E5" s="8"/>
      <c r="F5" s="8"/>
      <c r="G5" s="8"/>
      <c r="H5" s="9"/>
      <c r="I5" s="9"/>
      <c r="J5" s="8"/>
      <c r="K5" s="10"/>
      <c r="M5" s="7" t="s">
        <v>17</v>
      </c>
      <c r="N5" s="8" t="s">
        <v>19</v>
      </c>
      <c r="O5" s="8" t="s">
        <v>19</v>
      </c>
      <c r="P5" s="8" t="s">
        <v>29</v>
      </c>
      <c r="Q5" s="8" t="s">
        <v>29</v>
      </c>
      <c r="R5" s="10" t="s">
        <v>32</v>
      </c>
    </row>
    <row r="6" spans="1:18">
      <c r="A6" s="7" t="s">
        <v>3</v>
      </c>
      <c r="B6" s="8" t="s">
        <v>0</v>
      </c>
      <c r="C6" s="8" t="s">
        <v>1</v>
      </c>
      <c r="D6" s="8" t="s">
        <v>2</v>
      </c>
      <c r="E6" s="8" t="s">
        <v>4</v>
      </c>
      <c r="F6" s="11" t="s">
        <v>6</v>
      </c>
      <c r="G6" s="8" t="s">
        <v>7</v>
      </c>
      <c r="H6" s="9" t="s">
        <v>10</v>
      </c>
      <c r="I6" s="9" t="s">
        <v>12</v>
      </c>
      <c r="J6" s="8" t="s">
        <v>14</v>
      </c>
      <c r="K6" s="10" t="s">
        <v>15</v>
      </c>
      <c r="M6" s="7" t="s">
        <v>18</v>
      </c>
      <c r="N6" s="8" t="s">
        <v>20</v>
      </c>
      <c r="O6" s="8" t="s">
        <v>27</v>
      </c>
      <c r="P6" s="8" t="s">
        <v>20</v>
      </c>
      <c r="Q6" s="8" t="s">
        <v>27</v>
      </c>
      <c r="R6" s="10" t="s">
        <v>33</v>
      </c>
    </row>
    <row r="7" spans="1:18">
      <c r="A7" s="7"/>
      <c r="B7" s="8" t="s">
        <v>24</v>
      </c>
      <c r="C7" s="8" t="s">
        <v>21</v>
      </c>
      <c r="D7" s="8" t="s">
        <v>23</v>
      </c>
      <c r="E7" s="8" t="s">
        <v>5</v>
      </c>
      <c r="F7" s="11" t="s">
        <v>8</v>
      </c>
      <c r="G7" s="11" t="s">
        <v>9</v>
      </c>
      <c r="H7" s="9" t="s">
        <v>11</v>
      </c>
      <c r="I7" s="9" t="s">
        <v>13</v>
      </c>
      <c r="J7" s="8" t="s">
        <v>22</v>
      </c>
      <c r="K7" s="12" t="s">
        <v>16</v>
      </c>
      <c r="M7" s="7" t="s">
        <v>25</v>
      </c>
      <c r="N7" s="8" t="s">
        <v>26</v>
      </c>
      <c r="O7" s="8" t="s">
        <v>35</v>
      </c>
      <c r="P7" s="8" t="s">
        <v>30</v>
      </c>
      <c r="Q7" s="8" t="s">
        <v>31</v>
      </c>
      <c r="R7" s="10" t="s">
        <v>34</v>
      </c>
    </row>
    <row r="8" spans="1:18">
      <c r="A8" s="7"/>
      <c r="B8" s="8"/>
      <c r="C8" s="8"/>
      <c r="D8" s="8"/>
      <c r="E8" s="8"/>
      <c r="F8" s="8"/>
      <c r="G8" s="8"/>
      <c r="H8" s="9"/>
      <c r="I8" s="9"/>
      <c r="J8" s="8"/>
      <c r="K8" s="10"/>
      <c r="M8" s="7"/>
      <c r="N8" s="8"/>
      <c r="O8" s="8"/>
      <c r="P8" s="8"/>
      <c r="Q8" s="8"/>
      <c r="R8" s="10"/>
    </row>
    <row r="9" spans="1:18">
      <c r="A9" s="7">
        <v>0</v>
      </c>
      <c r="B9" s="8"/>
      <c r="C9" s="8"/>
      <c r="D9" s="8"/>
      <c r="E9" s="8"/>
      <c r="F9" s="8"/>
      <c r="G9" s="8"/>
      <c r="H9" s="9"/>
      <c r="I9" s="9"/>
      <c r="J9" s="8"/>
      <c r="K9" s="10"/>
      <c r="M9" s="7"/>
      <c r="N9" s="8"/>
      <c r="O9" s="8"/>
      <c r="P9" s="8"/>
      <c r="Q9" s="8"/>
      <c r="R9" s="10"/>
    </row>
    <row r="10" spans="1:18">
      <c r="A10" s="7">
        <v>1</v>
      </c>
      <c r="B10" s="13">
        <v>25000</v>
      </c>
      <c r="C10" s="8">
        <v>0.50104832282042566</v>
      </c>
      <c r="D10" s="13">
        <f>+B11-B10</f>
        <v>50000</v>
      </c>
      <c r="E10" s="14">
        <f>6*(C11-C10)/D10</f>
        <v>3.2856183995027302E-5</v>
      </c>
      <c r="F10" s="8"/>
      <c r="G10" s="8"/>
      <c r="H10" s="9"/>
      <c r="I10" s="9"/>
      <c r="J10" s="8">
        <v>0</v>
      </c>
      <c r="K10" s="10">
        <f>+J10</f>
        <v>0</v>
      </c>
      <c r="M10" s="23">
        <v>50000</v>
      </c>
      <c r="N10" s="8">
        <f>+(K10/(6*D10))*((B11-M10)^3)</f>
        <v>0</v>
      </c>
      <c r="O10" s="8">
        <f>+(K11/(6*D10))*((M10-B10)^3)</f>
        <v>-4.3485202728733635E-3</v>
      </c>
      <c r="P10" s="8">
        <f>+((C10/D10)-(K10*D10/6))*(B11-M10)</f>
        <v>0.25052416141021283</v>
      </c>
      <c r="Q10" s="8">
        <f>+((C11/D10)-(K11*D10/6))*(M10-B10)</f>
        <v>0.40481900914765334</v>
      </c>
      <c r="R10" s="10">
        <f>+N10+O10+P10+Q10</f>
        <v>0.65099465028499282</v>
      </c>
    </row>
    <row r="11" spans="1:18">
      <c r="A11" s="7">
        <f>+A10+1</f>
        <v>2</v>
      </c>
      <c r="B11" s="13">
        <v>75000</v>
      </c>
      <c r="C11" s="8">
        <v>0.77484985611231982</v>
      </c>
      <c r="D11" s="13">
        <f t="shared" ref="D11:D16" si="0">+B12-B11</f>
        <v>75000</v>
      </c>
      <c r="E11" s="14">
        <f t="shared" ref="E11:E16" si="1">6*(C12-C11)/D11</f>
        <v>1.1763329443111292E-5</v>
      </c>
      <c r="F11" s="15">
        <f>2*(D11+D10)</f>
        <v>250000</v>
      </c>
      <c r="G11" s="14">
        <f>+E11-E10</f>
        <v>-2.1092854551916009E-5</v>
      </c>
      <c r="H11" s="16">
        <f>+F11</f>
        <v>250000</v>
      </c>
      <c r="I11" s="14">
        <f>+G11</f>
        <v>-2.1092854551916009E-5</v>
      </c>
      <c r="J11" s="8"/>
      <c r="K11" s="10">
        <f t="shared" ref="K11:K15" si="2">+(I11-D11*K12)/H11</f>
        <v>-8.3491589239168579E-11</v>
      </c>
      <c r="M11" s="23">
        <v>100000</v>
      </c>
      <c r="N11" s="8">
        <f t="shared" ref="N11:N16" si="3">+(K11/(6*D11))*((B12-M11)^3)</f>
        <v>-2.3192108121991271E-2</v>
      </c>
      <c r="O11" s="8">
        <f t="shared" ref="O11:O16" si="4">+(K12/(6*D11))*((M11-B11)^3)</f>
        <v>-1.0183205653882632E-4</v>
      </c>
      <c r="P11" s="8">
        <f t="shared" ref="P11:P16" si="5">+((C11/D11)-(K11*D11/6))*(B12-M11)</f>
        <v>0.56874881401602684</v>
      </c>
      <c r="Q11" s="8">
        <f t="shared" ref="Q11:Q16" si="6">+((C12/D11)-(K12*D11/6))*(M11-B11)</f>
        <v>0.3082136465592531</v>
      </c>
      <c r="R11" s="10">
        <f t="shared" ref="R11:R16" si="7">+N11+O11+P11+Q11</f>
        <v>0.85366852039674979</v>
      </c>
    </row>
    <row r="12" spans="1:18">
      <c r="A12" s="7">
        <f t="shared" ref="A12:A17" si="8">+A11+1</f>
        <v>3</v>
      </c>
      <c r="B12" s="13">
        <v>150000</v>
      </c>
      <c r="C12" s="8">
        <v>0.92189147415121098</v>
      </c>
      <c r="D12" s="13">
        <f t="shared" si="0"/>
        <v>200000</v>
      </c>
      <c r="E12" s="14">
        <f t="shared" si="1"/>
        <v>3.5362294595555532E-6</v>
      </c>
      <c r="F12" s="8"/>
      <c r="G12" s="8"/>
      <c r="H12" s="16">
        <f>2*(D12+D11)-D11*D11/H11</f>
        <v>527500</v>
      </c>
      <c r="I12" s="14">
        <f>+E12-E11-D11*I11/H11</f>
        <v>-1.8992436179809358E-6</v>
      </c>
      <c r="J12" s="8"/>
      <c r="K12" s="10">
        <f t="shared" si="2"/>
        <v>-2.9327632283181982E-12</v>
      </c>
      <c r="M12" s="23">
        <v>250000</v>
      </c>
      <c r="N12" s="8">
        <f t="shared" si="3"/>
        <v>-2.443969356931832E-3</v>
      </c>
      <c r="O12" s="8">
        <f t="shared" si="4"/>
        <v>-1.4675458960128594E-3</v>
      </c>
      <c r="P12" s="8">
        <f t="shared" si="5"/>
        <v>0.47072161450333283</v>
      </c>
      <c r="Q12" s="8">
        <f t="shared" si="6"/>
        <v>0.52575307831891616</v>
      </c>
      <c r="R12" s="10">
        <f t="shared" si="7"/>
        <v>0.99256317756930423</v>
      </c>
    </row>
    <row r="13" spans="1:18">
      <c r="A13" s="7">
        <f t="shared" si="8"/>
        <v>4</v>
      </c>
      <c r="B13" s="13">
        <v>350000</v>
      </c>
      <c r="C13" s="8">
        <v>1.0397657894697294</v>
      </c>
      <c r="D13" s="13">
        <f t="shared" si="0"/>
        <v>400000</v>
      </c>
      <c r="E13" s="14">
        <f t="shared" si="1"/>
        <v>8.440022147765458E-7</v>
      </c>
      <c r="F13" s="8"/>
      <c r="G13" s="8"/>
      <c r="H13" s="16">
        <f t="shared" ref="H13:H16" si="9">2*(D13+D12)-D12*D12/H12</f>
        <v>1124170.616113744</v>
      </c>
      <c r="I13" s="14">
        <f t="shared" ref="I13:I16" si="10">+E13-E12-D12*I12/H12</f>
        <v>-1.9721348777720175E-6</v>
      </c>
      <c r="J13" s="8"/>
      <c r="K13" s="10">
        <f t="shared" si="2"/>
        <v>-1.7610550752154314E-12</v>
      </c>
      <c r="M13" s="23">
        <v>500000</v>
      </c>
      <c r="N13" s="8">
        <f t="shared" si="3"/>
        <v>-1.1465202312600465E-2</v>
      </c>
      <c r="O13" s="8">
        <f t="shared" si="4"/>
        <v>2.6688836050136415E-5</v>
      </c>
      <c r="P13" s="8">
        <f t="shared" si="5"/>
        <v>0.67920453633883815</v>
      </c>
      <c r="Q13" s="8">
        <f t="shared" si="6"/>
        <v>0.41082243914198346</v>
      </c>
      <c r="R13" s="10">
        <f t="shared" si="7"/>
        <v>1.0785884620042712</v>
      </c>
    </row>
    <row r="14" spans="1:18">
      <c r="A14" s="7">
        <f t="shared" si="8"/>
        <v>5</v>
      </c>
      <c r="B14" s="13">
        <v>750000</v>
      </c>
      <c r="C14" s="8">
        <v>1.0960326037881658</v>
      </c>
      <c r="D14" s="13">
        <f t="shared" si="0"/>
        <v>1250000</v>
      </c>
      <c r="E14" s="14">
        <f t="shared" si="1"/>
        <v>1.7619727352234839E-7</v>
      </c>
      <c r="F14" s="8"/>
      <c r="G14" s="8"/>
      <c r="H14" s="16">
        <f t="shared" si="9"/>
        <v>3157672.8499156828</v>
      </c>
      <c r="I14" s="14">
        <f t="shared" si="10"/>
        <v>3.3915900583738028E-8</v>
      </c>
      <c r="J14" s="8"/>
      <c r="K14" s="10">
        <f t="shared" si="2"/>
        <v>1.8978727857874784E-14</v>
      </c>
      <c r="M14" s="23">
        <v>1000000</v>
      </c>
      <c r="N14" s="8">
        <f t="shared" si="3"/>
        <v>2.5304970477166375E-3</v>
      </c>
      <c r="O14" s="8">
        <f t="shared" si="4"/>
        <v>-4.3354521831686002E-5</v>
      </c>
      <c r="P14" s="8">
        <f t="shared" si="5"/>
        <v>0.87287218139347544</v>
      </c>
      <c r="Q14" s="8">
        <f t="shared" si="6"/>
        <v>0.22763193686685651</v>
      </c>
      <c r="R14" s="10">
        <f t="shared" si="7"/>
        <v>1.1029912607862169</v>
      </c>
    </row>
    <row r="15" spans="1:18">
      <c r="A15" s="7">
        <f t="shared" si="8"/>
        <v>6</v>
      </c>
      <c r="B15" s="13">
        <v>2000000</v>
      </c>
      <c r="C15" s="8">
        <v>1.1327403691053217</v>
      </c>
      <c r="D15" s="13">
        <f t="shared" si="0"/>
        <v>3000000</v>
      </c>
      <c r="E15" s="14">
        <f t="shared" si="1"/>
        <v>3.0502000076555457E-8</v>
      </c>
      <c r="F15" s="8"/>
      <c r="G15" s="8"/>
      <c r="H15" s="16">
        <f t="shared" si="9"/>
        <v>8005173.5647530043</v>
      </c>
      <c r="I15" s="14">
        <f t="shared" si="10"/>
        <v>-1.59121260793027E-7</v>
      </c>
      <c r="J15" s="8"/>
      <c r="K15" s="10">
        <f t="shared" si="2"/>
        <v>-2.0810170479209283E-14</v>
      </c>
      <c r="M15" s="23">
        <v>3000000</v>
      </c>
      <c r="N15" s="8">
        <f t="shared" si="3"/>
        <v>-9.2489646574263479E-3</v>
      </c>
      <c r="O15" s="8">
        <f t="shared" si="4"/>
        <v>1.3829195935449075E-4</v>
      </c>
      <c r="P15" s="8">
        <f t="shared" si="5"/>
        <v>0.77597041654942378</v>
      </c>
      <c r="Q15" s="8">
        <f t="shared" si="6"/>
        <v>0.38141916208034271</v>
      </c>
      <c r="R15" s="10">
        <f t="shared" si="7"/>
        <v>1.1482789059316947</v>
      </c>
    </row>
    <row r="16" spans="1:18">
      <c r="A16" s="7">
        <f t="shared" si="8"/>
        <v>7</v>
      </c>
      <c r="B16" s="13">
        <v>5000000</v>
      </c>
      <c r="C16" s="8">
        <v>1.1479913691435994</v>
      </c>
      <c r="D16" s="13">
        <f t="shared" si="0"/>
        <v>5000000</v>
      </c>
      <c r="E16" s="14">
        <f t="shared" si="1"/>
        <v>7.8995729330209483E-9</v>
      </c>
      <c r="F16" s="8"/>
      <c r="G16" s="8"/>
      <c r="H16" s="16">
        <f t="shared" si="9"/>
        <v>14875727.062355369</v>
      </c>
      <c r="I16" s="14">
        <f t="shared" si="10"/>
        <v>3.7029481960963443E-8</v>
      </c>
      <c r="J16" s="8"/>
      <c r="K16" s="10">
        <f>+(I16-D16*K17)/H16</f>
        <v>2.4892552683808336E-15</v>
      </c>
      <c r="M16" s="23">
        <v>7000000</v>
      </c>
      <c r="N16" s="8">
        <f t="shared" si="3"/>
        <v>2.2403297415427505E-3</v>
      </c>
      <c r="O16" s="8">
        <f t="shared" si="4"/>
        <v>0</v>
      </c>
      <c r="P16" s="8">
        <f t="shared" si="5"/>
        <v>0.68257168331520757</v>
      </c>
      <c r="Q16" s="8">
        <f t="shared" si="6"/>
        <v>0.4618297386351134</v>
      </c>
      <c r="R16" s="10">
        <f t="shared" si="7"/>
        <v>1.1466417516918637</v>
      </c>
    </row>
    <row r="17" spans="1:22" ht="15.75" thickBot="1">
      <c r="A17" s="17">
        <f t="shared" si="8"/>
        <v>8</v>
      </c>
      <c r="B17" s="18">
        <v>10000000</v>
      </c>
      <c r="C17" s="19">
        <v>1.1545743465877836</v>
      </c>
      <c r="D17" s="19"/>
      <c r="E17" s="19"/>
      <c r="F17" s="19"/>
      <c r="G17" s="19"/>
      <c r="H17" s="20"/>
      <c r="I17" s="21"/>
      <c r="J17" s="19">
        <v>0</v>
      </c>
      <c r="K17" s="22">
        <f>+J17</f>
        <v>0</v>
      </c>
      <c r="M17" s="17"/>
      <c r="N17" s="19"/>
      <c r="O17" s="19"/>
      <c r="P17" s="19"/>
      <c r="Q17" s="19"/>
      <c r="R17" s="22"/>
    </row>
    <row r="23" spans="1:22">
      <c r="H23"/>
      <c r="J23" s="2"/>
    </row>
    <row r="24" spans="1:22">
      <c r="H24"/>
      <c r="I24"/>
      <c r="L24" s="2"/>
      <c r="M24" s="2"/>
    </row>
    <row r="25" spans="1:22">
      <c r="H25"/>
      <c r="I25"/>
      <c r="O25" s="2"/>
      <c r="P25" s="2"/>
    </row>
    <row r="26" spans="1:22">
      <c r="A26" s="1"/>
      <c r="C26" s="1"/>
      <c r="H26"/>
      <c r="I26"/>
      <c r="R26" s="2"/>
      <c r="S26" s="2"/>
    </row>
    <row r="27" spans="1:22">
      <c r="A27" s="1"/>
      <c r="B27" s="1"/>
      <c r="C27" s="1"/>
      <c r="F27" s="1"/>
      <c r="H27"/>
      <c r="I27"/>
      <c r="U27" s="2"/>
      <c r="V27" s="2"/>
    </row>
    <row r="28" spans="1:22">
      <c r="C28" s="1"/>
      <c r="D28" s="1"/>
      <c r="E28" s="1"/>
      <c r="H28"/>
      <c r="I28" s="1"/>
      <c r="R28" s="2"/>
      <c r="S28"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32"/>
  <sheetViews>
    <sheetView workbookViewId="0">
      <selection activeCell="D37" sqref="D37"/>
    </sheetView>
  </sheetViews>
  <sheetFormatPr defaultRowHeight="15"/>
  <cols>
    <col min="1" max="1" width="12.7109375" bestFit="1" customWidth="1"/>
    <col min="2" max="2" width="13.85546875" customWidth="1"/>
    <col min="3" max="3" width="12.7109375" bestFit="1" customWidth="1"/>
    <col min="4" max="4" width="11.28515625" customWidth="1"/>
    <col min="5" max="5" width="18.140625" customWidth="1"/>
    <col min="6" max="6" width="15.140625" customWidth="1"/>
    <col min="7" max="7" width="15.5703125" customWidth="1"/>
    <col min="8" max="8" width="25.140625" style="2" customWidth="1"/>
    <col min="9" max="9" width="29.28515625" style="2" customWidth="1"/>
    <col min="10" max="10" width="13" customWidth="1"/>
    <col min="11" max="11" width="23" customWidth="1"/>
    <col min="12" max="12" width="5.28515625" customWidth="1"/>
    <col min="13" max="13" width="17.140625" customWidth="1"/>
    <col min="14" max="14" width="22.140625" customWidth="1"/>
    <col min="15" max="15" width="23.7109375" customWidth="1"/>
    <col min="16" max="16" width="30.85546875" customWidth="1"/>
    <col min="17" max="17" width="31.85546875" customWidth="1"/>
    <col min="18" max="18" width="16.85546875" customWidth="1"/>
  </cols>
  <sheetData>
    <row r="1" spans="1:18">
      <c r="A1" s="3"/>
      <c r="B1" s="4"/>
      <c r="C1" s="4"/>
      <c r="D1" s="4"/>
      <c r="E1" s="4"/>
      <c r="F1" s="4"/>
      <c r="G1" s="4"/>
      <c r="H1" s="5"/>
      <c r="I1" s="5"/>
      <c r="J1" s="4"/>
      <c r="K1" s="6"/>
      <c r="M1" s="3"/>
      <c r="N1" s="4"/>
      <c r="O1" s="4"/>
      <c r="P1" s="4"/>
      <c r="Q1" s="4"/>
      <c r="R1" s="6"/>
    </row>
    <row r="2" spans="1:18">
      <c r="A2" s="7"/>
      <c r="B2" s="8" t="s">
        <v>36</v>
      </c>
      <c r="C2" s="8"/>
      <c r="D2" s="8"/>
      <c r="E2" s="8"/>
      <c r="F2" s="8"/>
      <c r="G2" s="8"/>
      <c r="H2" s="9"/>
      <c r="I2" s="9"/>
      <c r="J2" s="8"/>
      <c r="K2" s="10"/>
      <c r="M2" s="7"/>
      <c r="N2" s="8" t="s">
        <v>37</v>
      </c>
      <c r="O2" s="8"/>
      <c r="P2" s="8"/>
      <c r="Q2" s="8"/>
      <c r="R2" s="10"/>
    </row>
    <row r="3" spans="1:18">
      <c r="A3" s="7"/>
      <c r="B3" s="8"/>
      <c r="C3" s="8"/>
      <c r="D3" s="8"/>
      <c r="E3" s="8"/>
      <c r="F3" s="8"/>
      <c r="G3" s="8"/>
      <c r="H3" s="9"/>
      <c r="I3" s="9"/>
      <c r="J3" s="8"/>
      <c r="K3" s="10"/>
      <c r="M3" s="7"/>
      <c r="N3" s="8" t="s">
        <v>38</v>
      </c>
      <c r="O3" s="8"/>
      <c r="P3" s="8"/>
      <c r="Q3" s="8"/>
      <c r="R3" s="10"/>
    </row>
    <row r="4" spans="1:18">
      <c r="A4" s="7"/>
      <c r="B4" s="8"/>
      <c r="C4" s="8"/>
      <c r="D4" s="8"/>
      <c r="E4" s="8"/>
      <c r="F4" s="8"/>
      <c r="G4" s="8"/>
      <c r="H4" s="9"/>
      <c r="I4" s="9"/>
      <c r="J4" s="8"/>
      <c r="K4" s="10"/>
      <c r="M4" s="7"/>
      <c r="N4" s="8"/>
      <c r="O4" s="8"/>
      <c r="P4" s="8"/>
      <c r="Q4" s="8"/>
      <c r="R4" s="10"/>
    </row>
    <row r="5" spans="1:18">
      <c r="A5" s="7"/>
      <c r="B5" s="8"/>
      <c r="C5" s="8"/>
      <c r="D5" s="8"/>
      <c r="E5" s="8"/>
      <c r="F5" s="8"/>
      <c r="G5" s="8"/>
      <c r="H5" s="9"/>
      <c r="I5" s="9"/>
      <c r="J5" s="8"/>
      <c r="K5" s="10"/>
      <c r="M5" s="7" t="s">
        <v>17</v>
      </c>
      <c r="N5" s="8" t="s">
        <v>19</v>
      </c>
      <c r="O5" s="8" t="s">
        <v>19</v>
      </c>
      <c r="P5" s="8" t="s">
        <v>29</v>
      </c>
      <c r="Q5" s="8" t="s">
        <v>29</v>
      </c>
      <c r="R5" s="10" t="s">
        <v>32</v>
      </c>
    </row>
    <row r="6" spans="1:18">
      <c r="A6" s="7" t="s">
        <v>3</v>
      </c>
      <c r="B6" s="8" t="s">
        <v>0</v>
      </c>
      <c r="C6" s="8" t="s">
        <v>1</v>
      </c>
      <c r="D6" s="8" t="s">
        <v>2</v>
      </c>
      <c r="E6" s="8" t="s">
        <v>4</v>
      </c>
      <c r="F6" s="11" t="s">
        <v>6</v>
      </c>
      <c r="G6" s="8" t="s">
        <v>7</v>
      </c>
      <c r="H6" s="9" t="s">
        <v>10</v>
      </c>
      <c r="I6" s="9" t="s">
        <v>12</v>
      </c>
      <c r="J6" s="8" t="s">
        <v>14</v>
      </c>
      <c r="K6" s="10" t="s">
        <v>15</v>
      </c>
      <c r="M6" s="7" t="s">
        <v>18</v>
      </c>
      <c r="N6" s="8" t="s">
        <v>20</v>
      </c>
      <c r="O6" s="8" t="s">
        <v>27</v>
      </c>
      <c r="P6" s="8" t="s">
        <v>20</v>
      </c>
      <c r="Q6" s="8" t="s">
        <v>27</v>
      </c>
      <c r="R6" s="10" t="s">
        <v>33</v>
      </c>
    </row>
    <row r="7" spans="1:18">
      <c r="A7" s="7"/>
      <c r="B7" s="8" t="s">
        <v>24</v>
      </c>
      <c r="C7" s="8" t="s">
        <v>21</v>
      </c>
      <c r="D7" s="8" t="s">
        <v>23</v>
      </c>
      <c r="E7" s="8" t="s">
        <v>5</v>
      </c>
      <c r="F7" s="11" t="s">
        <v>8</v>
      </c>
      <c r="G7" s="11" t="s">
        <v>9</v>
      </c>
      <c r="H7" s="9" t="s">
        <v>11</v>
      </c>
      <c r="I7" s="9" t="s">
        <v>13</v>
      </c>
      <c r="J7" s="8" t="s">
        <v>22</v>
      </c>
      <c r="K7" s="12" t="s">
        <v>16</v>
      </c>
      <c r="M7" s="7" t="s">
        <v>25</v>
      </c>
      <c r="N7" s="8" t="s">
        <v>26</v>
      </c>
      <c r="O7" s="8" t="s">
        <v>28</v>
      </c>
      <c r="P7" s="8" t="s">
        <v>30</v>
      </c>
      <c r="Q7" s="8" t="s">
        <v>31</v>
      </c>
      <c r="R7" s="10" t="s">
        <v>34</v>
      </c>
    </row>
    <row r="8" spans="1:18">
      <c r="A8" s="7"/>
      <c r="B8" s="8"/>
      <c r="C8" s="8"/>
      <c r="D8" s="8"/>
      <c r="E8" s="8"/>
      <c r="F8" s="8"/>
      <c r="G8" s="8"/>
      <c r="H8" s="9"/>
      <c r="I8" s="9"/>
      <c r="J8" s="8"/>
      <c r="K8" s="10"/>
      <c r="M8" s="7"/>
      <c r="N8" s="8"/>
      <c r="O8" s="8"/>
      <c r="P8" s="8"/>
      <c r="Q8" s="8"/>
      <c r="R8" s="10"/>
    </row>
    <row r="9" spans="1:18">
      <c r="A9" s="7">
        <v>0</v>
      </c>
      <c r="B9" s="8"/>
      <c r="C9" s="8"/>
      <c r="D9" s="8"/>
      <c r="E9" s="8"/>
      <c r="F9" s="8"/>
      <c r="G9" s="8"/>
      <c r="H9" s="9"/>
      <c r="I9" s="9"/>
      <c r="J9" s="8"/>
      <c r="K9" s="10"/>
      <c r="M9" s="7"/>
      <c r="N9" s="8"/>
      <c r="O9" s="8"/>
      <c r="P9" s="8"/>
      <c r="Q9" s="8"/>
      <c r="R9" s="10"/>
    </row>
    <row r="10" spans="1:18">
      <c r="A10" s="7">
        <v>1</v>
      </c>
      <c r="B10" s="13">
        <v>25000</v>
      </c>
      <c r="C10" s="8">
        <v>0.50104832282042566</v>
      </c>
      <c r="D10" s="13">
        <f>+B11-B10</f>
        <v>50000</v>
      </c>
      <c r="E10" s="14">
        <f>6*(C11-C10)/D10</f>
        <v>3.2856183995027302E-5</v>
      </c>
      <c r="F10" s="8"/>
      <c r="G10" s="8"/>
      <c r="H10" s="9"/>
      <c r="I10" s="9"/>
      <c r="J10" s="8">
        <v>0</v>
      </c>
      <c r="K10" s="10">
        <f>+J10</f>
        <v>0</v>
      </c>
      <c r="M10" s="23">
        <v>50000</v>
      </c>
      <c r="N10" s="8">
        <f>+(K10/(6*D10))*((B11-M10)^3)</f>
        <v>0</v>
      </c>
      <c r="O10" s="8">
        <f>+(K11/(6*D10))*((M10-B10)^3)</f>
        <v>-4.3841078596314233E-3</v>
      </c>
      <c r="P10" s="8">
        <f>+((C10/D10)-(K10*D10/6))*(B11-M10)</f>
        <v>0.25052416141021283</v>
      </c>
      <c r="Q10" s="8">
        <f>+((C11/D10)-(K11*D10/6))*(M10-B10)</f>
        <v>0.40496135949468559</v>
      </c>
      <c r="R10" s="10">
        <f>+N10+O10+P10+Q10</f>
        <v>0.65110141304526703</v>
      </c>
    </row>
    <row r="11" spans="1:18">
      <c r="A11" s="7">
        <f>+A10+1</f>
        <v>2</v>
      </c>
      <c r="B11" s="13">
        <v>75000</v>
      </c>
      <c r="C11" s="8">
        <v>0.77484985611231982</v>
      </c>
      <c r="D11" s="13">
        <f t="shared" ref="D11:D17" si="0">+B12-B11</f>
        <v>75000</v>
      </c>
      <c r="E11" s="14">
        <f t="shared" ref="E11:E17" si="1">6*(C12-C11)/D11</f>
        <v>1.1763329443111292E-5</v>
      </c>
      <c r="F11" s="15">
        <f>2*(D11+D10)</f>
        <v>250000</v>
      </c>
      <c r="G11" s="14">
        <f>+E11-E10</f>
        <v>-2.1092854551916009E-5</v>
      </c>
      <c r="H11" s="16">
        <f>+F11</f>
        <v>250000</v>
      </c>
      <c r="I11" s="14">
        <f>+G11</f>
        <v>-2.1092854551916009E-5</v>
      </c>
      <c r="J11" s="8"/>
      <c r="K11" s="10">
        <f t="shared" ref="K11:K16" si="2">+(I11-D11*K12)/H11</f>
        <v>-8.4174870904923336E-11</v>
      </c>
      <c r="M11" s="23">
        <v>100000</v>
      </c>
      <c r="N11" s="8">
        <f t="shared" ref="N11:N17" si="3">+(K11/(6*D11))*((B12-M11)^3)</f>
        <v>-2.3381908584700926E-2</v>
      </c>
      <c r="O11" s="8">
        <f t="shared" ref="O11:O17" si="4">+(K12/(6*D11))*((M11-B11)^3)</f>
        <v>-2.2748530409804406E-5</v>
      </c>
      <c r="P11" s="8">
        <f t="shared" ref="P11:P17" si="5">+((C11/D11)-(K11*D11/6))*(B12-M11)</f>
        <v>0.56917586505712359</v>
      </c>
      <c r="Q11" s="8">
        <f t="shared" ref="Q11:Q17" si="6">+((C12/D11)-(K12*D11/6))*(M11-B11)</f>
        <v>0.3075018948240919</v>
      </c>
      <c r="R11" s="10">
        <f t="shared" ref="R11:R17" si="7">+N11+O11+P11+Q11</f>
        <v>0.85327310276610469</v>
      </c>
    </row>
    <row r="12" spans="1:18">
      <c r="A12" s="7">
        <f t="shared" ref="A12:A18" si="8">+A11+1</f>
        <v>3</v>
      </c>
      <c r="B12" s="13">
        <v>150000</v>
      </c>
      <c r="C12" s="8">
        <v>0.92189147415121098</v>
      </c>
      <c r="D12" s="13">
        <f t="shared" ref="D12:D14" si="9">+B13-B12</f>
        <v>100000</v>
      </c>
      <c r="E12" s="14">
        <f t="shared" ref="E12:E14" si="10">6*(C13-C12)/D12</f>
        <v>4.6865115509273415E-6</v>
      </c>
      <c r="F12" s="8"/>
      <c r="G12" s="8"/>
      <c r="H12" s="16">
        <f t="shared" ref="H12:H14" si="11">2*(D12+D11)-D11*D11/H11</f>
        <v>327500</v>
      </c>
      <c r="I12" s="14">
        <f t="shared" ref="I12:I15" si="12">+E12-E11-D11*I11/H11</f>
        <v>-7.4896152660914748E-7</v>
      </c>
      <c r="J12" s="8"/>
      <c r="K12" s="10">
        <f t="shared" ref="K12:K14" si="13">+(I12-D12*K13)/H12</f>
        <v>-6.5515767580236689E-13</v>
      </c>
      <c r="M12" s="23">
        <v>200000</v>
      </c>
      <c r="N12" s="8">
        <f t="shared" si="3"/>
        <v>-1.3649118245882645E-4</v>
      </c>
      <c r="O12" s="8">
        <f t="shared" si="4"/>
        <v>-1.1133278912164007E-3</v>
      </c>
      <c r="P12" s="8">
        <f t="shared" si="5"/>
        <v>0.46149170180544075</v>
      </c>
      <c r="Q12" s="8">
        <f t="shared" si="6"/>
        <v>0.50445331156486561</v>
      </c>
      <c r="R12" s="10">
        <f t="shared" ref="R12:R14" si="14">+N12+O12+P12+Q12</f>
        <v>0.96469519429663109</v>
      </c>
    </row>
    <row r="13" spans="1:18">
      <c r="A13" s="7">
        <f t="shared" si="8"/>
        <v>4</v>
      </c>
      <c r="B13" s="13">
        <v>250000</v>
      </c>
      <c r="C13" s="8">
        <v>1</v>
      </c>
      <c r="D13" s="13">
        <f t="shared" si="9"/>
        <v>100000</v>
      </c>
      <c r="E13" s="14">
        <f t="shared" si="10"/>
        <v>2.3859473681837653E-6</v>
      </c>
      <c r="F13" s="8"/>
      <c r="G13" s="8"/>
      <c r="H13" s="16">
        <f t="shared" si="11"/>
        <v>369465.64885496185</v>
      </c>
      <c r="I13" s="14">
        <f t="shared" si="12"/>
        <v>-2.0718736402675007E-6</v>
      </c>
      <c r="J13" s="8"/>
      <c r="K13" s="10">
        <f t="shared" si="13"/>
        <v>-5.3439738778387232E-12</v>
      </c>
      <c r="M13" s="23">
        <v>300000</v>
      </c>
      <c r="N13" s="8">
        <f t="shared" si="3"/>
        <v>-1.1133278912164007E-3</v>
      </c>
      <c r="O13" s="8">
        <f t="shared" si="4"/>
        <v>-2.030393000580215E-4</v>
      </c>
      <c r="P13" s="8">
        <f t="shared" si="5"/>
        <v>0.50445331156486561</v>
      </c>
      <c r="Q13" s="8">
        <f t="shared" si="6"/>
        <v>0.5206950519350968</v>
      </c>
      <c r="R13" s="10">
        <f t="shared" si="14"/>
        <v>1.0238319963086879</v>
      </c>
    </row>
    <row r="14" spans="1:18">
      <c r="A14" s="7">
        <f t="shared" si="8"/>
        <v>5</v>
      </c>
      <c r="B14" s="13">
        <v>350000</v>
      </c>
      <c r="C14" s="8">
        <v>1.0397657894697294</v>
      </c>
      <c r="D14" s="13">
        <f t="shared" si="9"/>
        <v>400000</v>
      </c>
      <c r="E14" s="14">
        <f t="shared" si="10"/>
        <v>8.440022147765458E-7</v>
      </c>
      <c r="F14" s="8"/>
      <c r="G14" s="8"/>
      <c r="H14" s="16">
        <f t="shared" si="11"/>
        <v>972933.88429752062</v>
      </c>
      <c r="I14" s="14">
        <f t="shared" si="12"/>
        <v>-9.8116943672324703E-7</v>
      </c>
      <c r="J14" s="8"/>
      <c r="K14" s="10">
        <f t="shared" si="13"/>
        <v>-9.7458864027850312E-13</v>
      </c>
      <c r="M14" s="23">
        <v>500000</v>
      </c>
      <c r="N14" s="8">
        <f t="shared" si="3"/>
        <v>-6.3449781268131713E-3</v>
      </c>
      <c r="O14" s="8">
        <f t="shared" si="4"/>
        <v>-1.15871925040467E-4</v>
      </c>
      <c r="P14" s="8">
        <f t="shared" si="5"/>
        <v>0.66609676242322258</v>
      </c>
      <c r="Q14" s="8">
        <f t="shared" si="6"/>
        <v>0.41183620455418329</v>
      </c>
      <c r="R14" s="10">
        <f t="shared" si="14"/>
        <v>1.0714721169255523</v>
      </c>
    </row>
    <row r="15" spans="1:18">
      <c r="A15" s="7">
        <f t="shared" si="8"/>
        <v>6</v>
      </c>
      <c r="B15" s="13">
        <v>750000</v>
      </c>
      <c r="C15" s="8">
        <v>1.0960326037881658</v>
      </c>
      <c r="D15" s="13">
        <f t="shared" si="0"/>
        <v>1250000</v>
      </c>
      <c r="E15" s="14">
        <f t="shared" si="1"/>
        <v>1.7619727352234839E-7</v>
      </c>
      <c r="F15" s="8"/>
      <c r="G15" s="8"/>
      <c r="H15" s="16">
        <f t="shared" ref="H15:H17" si="15">2*(D15+D14)-D14*D14/H14</f>
        <v>3135548.9488214059</v>
      </c>
      <c r="I15" s="14">
        <f t="shared" si="12"/>
        <v>-2.6441907812057951E-7</v>
      </c>
      <c r="J15" s="8"/>
      <c r="K15" s="10">
        <f t="shared" si="2"/>
        <v>-8.2397813362109866E-14</v>
      </c>
      <c r="M15" s="23">
        <v>1000000</v>
      </c>
      <c r="N15" s="8">
        <f t="shared" si="3"/>
        <v>-1.0986375114947981E-2</v>
      </c>
      <c r="O15" s="8">
        <f t="shared" si="4"/>
        <v>-1.0094501746389205E-5</v>
      </c>
      <c r="P15" s="8">
        <f t="shared" si="5"/>
        <v>0.89399229414763881</v>
      </c>
      <c r="Q15" s="8">
        <f t="shared" si="6"/>
        <v>0.22680043636472405</v>
      </c>
      <c r="R15" s="10">
        <f t="shared" si="7"/>
        <v>1.1097962608956684</v>
      </c>
    </row>
    <row r="16" spans="1:18">
      <c r="A16" s="7">
        <f t="shared" si="8"/>
        <v>7</v>
      </c>
      <c r="B16" s="13">
        <v>2000000</v>
      </c>
      <c r="C16" s="8">
        <v>1.1327403691053217</v>
      </c>
      <c r="D16" s="13">
        <f t="shared" si="0"/>
        <v>3000000</v>
      </c>
      <c r="E16" s="14">
        <f t="shared" si="1"/>
        <v>3.0502000076555457E-8</v>
      </c>
      <c r="F16" s="8"/>
      <c r="G16" s="8"/>
      <c r="H16" s="16">
        <f t="shared" si="15"/>
        <v>8001682.1534272926</v>
      </c>
      <c r="I16" s="14">
        <f t="shared" ref="I16:I17" si="16">+E16-E15-D15*I15/H15</f>
        <v>-4.0283476964362744E-8</v>
      </c>
      <c r="J16" s="8"/>
      <c r="K16" s="10">
        <f t="shared" si="2"/>
        <v>-4.8453608382668183E-15</v>
      </c>
      <c r="M16" s="23">
        <v>3000000</v>
      </c>
      <c r="N16" s="8">
        <f t="shared" si="3"/>
        <v>-2.1534937058963637E-3</v>
      </c>
      <c r="O16" s="8">
        <f t="shared" si="4"/>
        <v>-2.8008141071993239E-5</v>
      </c>
      <c r="P16" s="8">
        <f t="shared" si="5"/>
        <v>0.76000560690848129</v>
      </c>
      <c r="Q16" s="8">
        <f t="shared" si="6"/>
        <v>0.38291586298418112</v>
      </c>
      <c r="R16" s="10">
        <f t="shared" si="7"/>
        <v>1.1407399680456942</v>
      </c>
    </row>
    <row r="17" spans="1:20" ht="15.75" thickBot="1">
      <c r="A17" s="7">
        <f t="shared" si="8"/>
        <v>8</v>
      </c>
      <c r="B17" s="13">
        <v>5000000</v>
      </c>
      <c r="C17" s="8">
        <v>1.1479913691435994</v>
      </c>
      <c r="D17" s="13">
        <f t="shared" si="0"/>
        <v>5000000</v>
      </c>
      <c r="E17" s="14">
        <f t="shared" si="1"/>
        <v>7.8995729330209483E-9</v>
      </c>
      <c r="F17" s="8"/>
      <c r="G17" s="8"/>
      <c r="H17" s="16">
        <f t="shared" si="15"/>
        <v>14875236.503096402</v>
      </c>
      <c r="I17" s="14">
        <f t="shared" si="16"/>
        <v>-7.4992990042437732E-9</v>
      </c>
      <c r="J17" s="8"/>
      <c r="K17" s="10">
        <f>+(I17-D17*K18)/H17</f>
        <v>-5.0414653929587829E-16</v>
      </c>
      <c r="M17" s="24">
        <v>7000000</v>
      </c>
      <c r="N17" s="19">
        <f t="shared" si="3"/>
        <v>-4.5373188536629045E-4</v>
      </c>
      <c r="O17" s="19">
        <f t="shared" si="4"/>
        <v>0</v>
      </c>
      <c r="P17" s="19">
        <f t="shared" si="5"/>
        <v>0.69005518783439934</v>
      </c>
      <c r="Q17" s="19">
        <f t="shared" si="6"/>
        <v>0.4618297386351134</v>
      </c>
      <c r="R17" s="22">
        <f t="shared" si="7"/>
        <v>1.1514311945841464</v>
      </c>
    </row>
    <row r="18" spans="1:20" ht="15.75" thickBot="1">
      <c r="A18" s="17">
        <f t="shared" si="8"/>
        <v>9</v>
      </c>
      <c r="B18" s="18">
        <v>10000000</v>
      </c>
      <c r="C18" s="19">
        <v>1.1545743465877836</v>
      </c>
      <c r="D18" s="19"/>
      <c r="E18" s="19"/>
      <c r="F18" s="19"/>
      <c r="G18" s="19"/>
      <c r="H18" s="20"/>
      <c r="I18" s="21"/>
      <c r="J18" s="19">
        <v>0</v>
      </c>
      <c r="K18" s="22">
        <f>+J18</f>
        <v>0</v>
      </c>
    </row>
    <row r="24" spans="1:20">
      <c r="H24"/>
      <c r="J24" s="2"/>
    </row>
    <row r="25" spans="1:20">
      <c r="H25"/>
      <c r="I25"/>
      <c r="K25" s="2"/>
      <c r="L25" s="2"/>
    </row>
    <row r="26" spans="1:20">
      <c r="A26" s="1"/>
      <c r="H26"/>
      <c r="I26"/>
      <c r="M26" s="2"/>
      <c r="N26" s="2"/>
    </row>
    <row r="27" spans="1:20">
      <c r="A27" s="1"/>
      <c r="H27"/>
      <c r="I27"/>
      <c r="P27" s="2"/>
      <c r="Q27" s="2"/>
    </row>
    <row r="28" spans="1:20">
      <c r="A28" s="1"/>
      <c r="D28" s="1"/>
      <c r="H28"/>
      <c r="I28"/>
      <c r="S28" s="2"/>
      <c r="T28" s="2"/>
    </row>
    <row r="29" spans="1:20">
      <c r="A29" s="1"/>
      <c r="B29" s="1"/>
      <c r="C29" s="1"/>
      <c r="G29" s="1"/>
      <c r="H29"/>
      <c r="I29"/>
      <c r="P29" s="2"/>
      <c r="Q29" s="2"/>
    </row>
    <row r="30" spans="1:20">
      <c r="A30" s="1"/>
      <c r="H30"/>
      <c r="I30"/>
      <c r="L30" s="2"/>
      <c r="M30" s="2"/>
    </row>
    <row r="31" spans="1:20">
      <c r="A31" s="1"/>
      <c r="H31"/>
      <c r="I31"/>
      <c r="M31" s="2"/>
      <c r="N31" s="2"/>
    </row>
    <row r="32" spans="1:20">
      <c r="A32" s="1"/>
      <c r="B32" s="1"/>
      <c r="H32"/>
      <c r="I32"/>
      <c r="N32" s="2"/>
      <c r="O32"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7 Points</vt:lpstr>
      <vt:lpstr>8 points to interp from</vt:lpstr>
      <vt:lpstr>9 points to interp from </vt:lpstr>
    </vt:vector>
  </TitlesOfParts>
  <Company>DFS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boorj</dc:creator>
  <cp:lastModifiedBy>boorj</cp:lastModifiedBy>
  <dcterms:created xsi:type="dcterms:W3CDTF">2014-04-14T15:07:03Z</dcterms:created>
  <dcterms:modified xsi:type="dcterms:W3CDTF">2015-04-03T20:36:18Z</dcterms:modified>
</cp:coreProperties>
</file>