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6" firstSheet="2" activeTab="4"/>
  </bookViews>
  <sheets>
    <sheet name="senseInfo" sheetId="1" state="hidden" r:id="rId1"/>
    <sheet name="goalSeekInfo" sheetId="2" state="hidden" r:id="rId2"/>
    <sheet name="Exhibit 1" sheetId="3" r:id="rId3"/>
    <sheet name="Exhibit 2" sheetId="4" r:id="rId4"/>
    <sheet name="Exhibit 3" sheetId="5" r:id="rId5"/>
  </sheets>
  <definedNames>
    <definedName name="GrossCapital">#REF!</definedName>
    <definedName name="intcredit">#REF!</definedName>
    <definedName name="irate1">#REF!</definedName>
    <definedName name="irate2">#REF!</definedName>
    <definedName name="irate3">#REF!</definedName>
    <definedName name="irate4">#REF!</definedName>
    <definedName name="K">#REF!</definedName>
    <definedName name="LossCorrelations">#REF!</definedName>
    <definedName name="NetCapital">#REF!</definedName>
    <definedName name="_xlnm.Print_Area" localSheetId="2">'Exhibit 1'!$A$1:$C$66</definedName>
    <definedName name="_xlnm.Print_Area" localSheetId="3">'Exhibit 2'!$A$1:$L$43</definedName>
    <definedName name="_xlnm.Print_Area" localSheetId="4">'Exhibit 3'!$A$1:$G$87</definedName>
    <definedName name="reline">#REF!</definedName>
    <definedName name="reprogram">#REF!</definedName>
    <definedName name="riskATSSboxGraph">FALSE</definedName>
    <definedName name="riskATSSincludeSimtables">TRUE</definedName>
    <definedName name="riskATSSinputsGraphs">FALSE</definedName>
    <definedName name="riskATSSoutputStatistic">3</definedName>
    <definedName name="riskATSSpercentChangeGraph">TRUE</definedName>
    <definedName name="riskATSSpercentileGraph">TRUE</definedName>
    <definedName name="riskATSSpercentileValue">0.5</definedName>
    <definedName name="riskATSSprintReport">FALSE</definedName>
    <definedName name="riskATSSreportsInActiveBook">FALSE</definedName>
    <definedName name="riskATSSreportsSelected">TRUE</definedName>
    <definedName name="riskATSSsummaryReport">TRUE</definedName>
    <definedName name="riskATSStornadoGraph">TRUE</definedName>
    <definedName name="RiskAutoStopPercChange">1.5</definedName>
    <definedName name="RiskCollectDistributionSamples">2</definedName>
    <definedName name="RiskCorrelationSheet">#REF!</definedName>
    <definedName name="RiskExcelReportsGoInNewWorkbook">FALSE</definedName>
    <definedName name="RiskExcelReportsToGenerate">160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TRUE</definedName>
    <definedName name="RiskNumIterations">100000</definedName>
    <definedName name="RiskNumSimulations">1</definedName>
    <definedName name="RiskPauseOnError">TRUE</definedName>
    <definedName name="RiskRealTimeResults">FALSE</definedName>
    <definedName name="RiskReportGraphFormat">0</definedName>
    <definedName name="RiskResultsUpdateFreq">10000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FALSE</definedName>
    <definedName name="RiskStandardRecalc">0</definedName>
    <definedName name="RiskTemplateSheetName">"myTemplate"</definedName>
    <definedName name="RiskUpdateDisplay">FALSE</definedName>
    <definedName name="RiskUseDifferentSeedForEachSim">FALSE</definedName>
    <definedName name="RiskUseFixedSeed">FALSE</definedName>
    <definedName name="RiskUseMultipleCPUs">FALSE</definedName>
  </definedNames>
  <calcPr fullCalcOnLoad="1"/>
</workbook>
</file>

<file path=xl/sharedStrings.xml><?xml version="1.0" encoding="utf-8"?>
<sst xmlns="http://schemas.openxmlformats.org/spreadsheetml/2006/main" count="395" uniqueCount="232">
  <si>
    <t>Test impact of stop loss reinsurance program for LOB 1.</t>
  </si>
  <si>
    <t xml:space="preserve">Test impact of quota share reinsurance program for LOB 1. </t>
  </si>
  <si>
    <t>(2)  Interest is credited on supporting surplus using risk free rates for bonds of duration equal to the average payment lag in each line of business.</t>
  </si>
  <si>
    <t xml:space="preserve">     Net Present Value (NPV) reserves, interest on supporting surplus, and the NPV Reserves Capital component of Required Rating Agency Capital.</t>
  </si>
  <si>
    <t>1) Loss Generator</t>
  </si>
  <si>
    <t>LOB 1</t>
  </si>
  <si>
    <t>LOB 2</t>
  </si>
  <si>
    <t>LOB 3</t>
  </si>
  <si>
    <t>2) Capital Usage Calculation</t>
  </si>
  <si>
    <t>3A) Simulated Losses</t>
  </si>
  <si>
    <t xml:space="preserve">                               90th Percentile</t>
  </si>
  <si>
    <t xml:space="preserve">                               1st Percentile (1 in 100)</t>
  </si>
  <si>
    <t xml:space="preserve">                               2nd Percentile (1 in 50)</t>
  </si>
  <si>
    <t xml:space="preserve">                               5th Percentile (1 in 20)</t>
  </si>
  <si>
    <t xml:space="preserve">                               10.0 Percentile (1 in 10)</t>
  </si>
  <si>
    <t xml:space="preserve">                               50th Percentile (1 in 2)</t>
  </si>
  <si>
    <t>Loss Simulation Statistics</t>
  </si>
  <si>
    <t>3) Annual Simulation</t>
  </si>
  <si>
    <t xml:space="preserve">                               0.1 Percentile (1 in 1000)</t>
  </si>
  <si>
    <t>Fast Pay</t>
  </si>
  <si>
    <t>Slow Pay</t>
  </si>
  <si>
    <t>1C) Standard Deviation</t>
  </si>
  <si>
    <t>1E) Variable Expense Ratio</t>
  </si>
  <si>
    <t>1F) Plan Premium</t>
  </si>
  <si>
    <t>1G) Expected Loss Ratio = (1A)/(1F)</t>
  </si>
  <si>
    <t>1I) Plan Loss Ratio</t>
  </si>
  <si>
    <t>1J) Plan Expected Loss</t>
  </si>
  <si>
    <t>2A) Required Capital Charge on Premium</t>
  </si>
  <si>
    <t>2B) Required Capital Charge on Reserves</t>
  </si>
  <si>
    <t>2C) Rental Fee</t>
  </si>
  <si>
    <t>4A) Plan Premium</t>
  </si>
  <si>
    <t>1H) Expected Underwriting Return (Profit &amp; Overhead)</t>
  </si>
  <si>
    <t>4B) Expected Underwriting Return (Profit &amp; Overhead)</t>
  </si>
  <si>
    <t>1K) Pricing Error = ((1J)-(1A))/(1A)</t>
  </si>
  <si>
    <t>3B) Deviations From Plan = (1J)-(3A)</t>
  </si>
  <si>
    <t xml:space="preserve">senseTotal: </t>
  </si>
  <si>
    <t>.</t>
  </si>
  <si>
    <t>selectionIndex</t>
  </si>
  <si>
    <t>formulaIndex</t>
  </si>
  <si>
    <t>cellAddress</t>
  </si>
  <si>
    <t>rangeAddress</t>
  </si>
  <si>
    <t>bookName</t>
  </si>
  <si>
    <t>sheetName</t>
  </si>
  <si>
    <t>ioIndex</t>
  </si>
  <si>
    <t>checkSelected</t>
  </si>
  <si>
    <t>baseValue</t>
  </si>
  <si>
    <t>useCellBase</t>
  </si>
  <si>
    <t>minPercent</t>
  </si>
  <si>
    <t>maxPercent</t>
  </si>
  <si>
    <t>minValue</t>
  </si>
  <si>
    <t>maxValue</t>
  </si>
  <si>
    <t>numIntervals</t>
  </si>
  <si>
    <t>intIndex</t>
  </si>
  <si>
    <t>varyWhenStepping</t>
  </si>
  <si>
    <t>intervalMode</t>
  </si>
  <si>
    <t>tableRange</t>
  </si>
  <si>
    <t>analysisString</t>
  </si>
  <si>
    <t>isInput</t>
  </si>
  <si>
    <t>groupIndex</t>
  </si>
  <si>
    <t>groupCount</t>
  </si>
  <si>
    <t>$B$8:$D$8</t>
  </si>
  <si>
    <t>Model</t>
  </si>
  <si>
    <t>1A) True Expected Loss / LOB 1</t>
  </si>
  <si>
    <t>1000000</t>
  </si>
  <si>
    <t>-10.00%</t>
  </si>
  <si>
    <t>10.00%</t>
  </si>
  <si>
    <t/>
  </si>
  <si>
    <t>Base + Percent: -10.00% to 10.00%</t>
  </si>
  <si>
    <t>-0.1</t>
  </si>
  <si>
    <t>-6.66666666666667E-02</t>
  </si>
  <si>
    <t>-3.33333333333333E-02</t>
  </si>
  <si>
    <t>0</t>
  </si>
  <si>
    <t>3.33333333333333E-02</t>
  </si>
  <si>
    <t>6.66666666666667E-02</t>
  </si>
  <si>
    <t>0.1</t>
  </si>
  <si>
    <t>900000</t>
  </si>
  <si>
    <t>933333.333333333</t>
  </si>
  <si>
    <t>966666.666666667</t>
  </si>
  <si>
    <t>1033333.33333333</t>
  </si>
  <si>
    <t>1066666.66666667</t>
  </si>
  <si>
    <t>1100000</t>
  </si>
  <si>
    <t>Base -10.00%</t>
  </si>
  <si>
    <t>Base -6.67%</t>
  </si>
  <si>
    <t>Base -3.33%</t>
  </si>
  <si>
    <t>Base +0.00%</t>
  </si>
  <si>
    <t>Base +3.33%</t>
  </si>
  <si>
    <t>Base +6.67%</t>
  </si>
  <si>
    <t>Base +10.00%</t>
  </si>
  <si>
    <t>1A) True Expected Loss / LOB 2</t>
  </si>
  <si>
    <t>1A) True Expected Loss / LOB 3</t>
  </si>
  <si>
    <t>$B$8:$C$8</t>
  </si>
  <si>
    <t>changingCell</t>
  </si>
  <si>
    <t>setCell</t>
  </si>
  <si>
    <t>outputValue</t>
  </si>
  <si>
    <t>statType</t>
  </si>
  <si>
    <t>compareAccuracy</t>
  </si>
  <si>
    <t>maxNumSims</t>
  </si>
  <si>
    <t>lowerLimit</t>
  </si>
  <si>
    <t>upperLimit</t>
  </si>
  <si>
    <t>lowerLimitI</t>
  </si>
  <si>
    <t>upperLimitI</t>
  </si>
  <si>
    <t>accuracyIsPercent</t>
  </si>
  <si>
    <t>doFinalSim</t>
  </si>
  <si>
    <t>percentileValue</t>
  </si>
  <si>
    <t>Exhibit 1</t>
  </si>
  <si>
    <t>1B) Coefficient of Variation of Assumed Lognormal Loss Distribution</t>
  </si>
  <si>
    <t>Exhibit 2</t>
  </si>
  <si>
    <t>LOB 4</t>
  </si>
  <si>
    <t>Reinsurance</t>
  </si>
  <si>
    <t xml:space="preserve"> </t>
  </si>
  <si>
    <t>NET TOTAL</t>
  </si>
  <si>
    <t>GROSS TOTAL</t>
  </si>
  <si>
    <t>Gross</t>
  </si>
  <si>
    <t>Net</t>
  </si>
  <si>
    <t>1D) Profit and Overhead Margin (includes Brokerage on Reinsurance)</t>
  </si>
  <si>
    <t xml:space="preserve">    Page 1</t>
  </si>
  <si>
    <t xml:space="preserve">    Page 2</t>
  </si>
  <si>
    <t>A 50% Quota Share is purchased for LOB 1 with commission just covering variable costs.</t>
  </si>
  <si>
    <t>5) Risk Returns on Capital (RROC) After Rental Cost of Capital</t>
  </si>
  <si>
    <t>Write equal amounts of premium in three lines of business.</t>
  </si>
  <si>
    <t>Key Assumptions</t>
  </si>
  <si>
    <t>Purpose of Example</t>
  </si>
  <si>
    <t>Summary of Model Assumptions</t>
  </si>
  <si>
    <t>Model Summaries</t>
  </si>
  <si>
    <t>2D) Required Premium Capital =(1F)*(2A)</t>
  </si>
  <si>
    <t>2E) Simulated Required NPV Reserves Capital = (2B)*(NPV Future Reserves)</t>
  </si>
  <si>
    <t>2F) Simulated Total Required Rating Agency Capital = (2D)+(2E)</t>
  </si>
  <si>
    <t>3D) Deviation from Plan when Exceed 1 in 50 Year Result</t>
  </si>
  <si>
    <t>3E) Flag to Count Number of Simulations in Excess of 1 in 50 Year Result</t>
  </si>
  <si>
    <t>3F) Contribution to Gross 1 in 50 Year Result</t>
  </si>
  <si>
    <t>3G) Contribution to Net 1 in 50 Year Result</t>
  </si>
  <si>
    <t>3H) Expected Loss</t>
  </si>
  <si>
    <t>1A) True Expected Loss:  Copy and Paste-Special from LOB 4 of (3H).</t>
  </si>
  <si>
    <t>3I) Standard Deviation</t>
  </si>
  <si>
    <t>3J) Coefficient of Variation</t>
  </si>
  <si>
    <t>3K) Percentiles of Deviations from Plan (Negatives are Values at Risk)</t>
  </si>
  <si>
    <t>4) Returns on Risk Adjusted Capital (RORAC)</t>
  </si>
  <si>
    <t>4E) Interest Rate Assumed</t>
  </si>
  <si>
    <t>4G) Mean Net Present Value of Interest Earned on Reserves</t>
  </si>
  <si>
    <t>4F) Interest Earned on Gross Allocated Capital = (4D)x(4E)</t>
  </si>
  <si>
    <t>4H) Gross Expected Total Underwriting Return = (4B)+(4F)+(4G)</t>
  </si>
  <si>
    <t>4I) Gross Return on Risk Adjusted Capital = GRORAC = (4H)/(4D)</t>
  </si>
  <si>
    <t>4K) Interest Earned on Net Allocated Capital = (4E)x(4J)</t>
  </si>
  <si>
    <t>4L) Net Expected Total Underwriting Return = (4B)+(4G)+(4K)</t>
  </si>
  <si>
    <t>4M) Net Return on Risk Adjusted Capital = NRORAC = (4L/(4J)</t>
  </si>
  <si>
    <t>4N) Change in Return Due to Reinsurance = (4L - Net Total) - (4H - Gross Total)</t>
  </si>
  <si>
    <t>4O) Change in Allocated Capital = (4J - Net Total) - (4D - Gross Total)</t>
  </si>
  <si>
    <t>5A) Mean Rating Agency Capital = Mean of (2F)</t>
  </si>
  <si>
    <t>5B) Mean Rental Cost of Rating Agency Capital = (5A)*(2C)</t>
  </si>
  <si>
    <t>5C) Mean Interest Earned on Rating Agency Capital = (5A)x(4E)</t>
  </si>
  <si>
    <t>5F) Gross Risk Return on Capital = GRROC = (5D)/(5E)</t>
  </si>
  <si>
    <t>5H) Net Risk Return on Capital = NRROC = (5D)/(5G)</t>
  </si>
  <si>
    <t>5I) Change in Return Due to Reinsurance = (5D for LOB 4)</t>
  </si>
  <si>
    <t>5J) Change in Allocated Capital = (5G - Net Total) - (5E - Gross Total)</t>
  </si>
  <si>
    <t>Quota Share Reinsurance Example Comparing Returns on Risk Adjusted Capital with Returns on Capital After Rental Cost of Capital</t>
  </si>
  <si>
    <t>Pricing is accurate, as the Plan Loss Ratios equal the true ELR's.</t>
  </si>
  <si>
    <t>reinsurance program is purchased for LOB 1 at a 10% rate.</t>
  </si>
  <si>
    <t>The ELR's are equal to 80% for all three lines. No reinsurance is purchased.</t>
  </si>
  <si>
    <t>Same assumptions as in Exhibit 2, except a 30% xs 90% Loss Ratio Stop Loss</t>
  </si>
  <si>
    <t>Same assumptions as in Exhibit 2, except a 50% Quota Share is</t>
  </si>
  <si>
    <t>purchased for LOB 1 with commission just covering variable costs.</t>
  </si>
  <si>
    <t>Base example with no reinsurance.</t>
  </si>
  <si>
    <t xml:space="preserve">     In this example, interest rates of 3%, 4% and 5% for LOB 1-3, respectively, were assumed.  These are the same rates that are used to calculate</t>
  </si>
  <si>
    <t>Average Pay</t>
  </si>
  <si>
    <t>Cost of Capital</t>
  </si>
  <si>
    <t>Released</t>
  </si>
  <si>
    <t>Model Comparisons LOB 1 and LOB 4 (Reinsurance) Combined</t>
  </si>
  <si>
    <t>Difference</t>
  </si>
  <si>
    <t>Line</t>
  </si>
  <si>
    <t>Weight</t>
  </si>
  <si>
    <t>Net Combining</t>
  </si>
  <si>
    <t>Lines 1 and 4</t>
  </si>
  <si>
    <t>Average RORAC:</t>
  </si>
  <si>
    <t>Average RROC:</t>
  </si>
  <si>
    <t xml:space="preserve">   Returns on Risk Adjusted Capital (RORAC)</t>
  </si>
  <si>
    <t>Risk Returns on Capital After Rental Cost of Capital (RROC)</t>
  </si>
  <si>
    <t xml:space="preserve">              Model Comparisons for All Lines Combined</t>
  </si>
  <si>
    <t xml:space="preserve">        Model Comparisons LOB 2</t>
  </si>
  <si>
    <t xml:space="preserve">        Model Comparisons LOB 3</t>
  </si>
  <si>
    <t>Gross *</t>
  </si>
  <si>
    <t>4C) Average Deviation from Plan When Exceed 1 in 50 Year Result (XTVAR)</t>
  </si>
  <si>
    <t>4D) Gross Risk Capital K% of XTVAR, Allocated to Line Based Upon Co-XTVAR's</t>
  </si>
  <si>
    <t>4J) Net Risk Capital K% of XTVAR, Allocated to Line Based Upon Co-XTVAR's</t>
  </si>
  <si>
    <t>5E) Gross Risk Capital K% of XTVAR, Allocated to Line Based Upon Co-XTVAR's</t>
  </si>
  <si>
    <t>5G) Net Risk Capital K% of XTVAR, Allocated to Line Based Upon Co-XTVAR's</t>
  </si>
  <si>
    <t>Example</t>
  </si>
  <si>
    <t>Stop Loss Example 2:  Comparison of Capital Requirements</t>
  </si>
  <si>
    <t>Quota Share Example 3:  Comparison of Capital Requirements</t>
  </si>
  <si>
    <t>(2)  Returns on Risk Adjusted Capital Model (RORAC):</t>
  </si>
  <si>
    <t xml:space="preserve">            Risk Capital Standard (Multiple K of XTVAR):</t>
  </si>
  <si>
    <t>Page 1</t>
  </si>
  <si>
    <t>Page 2</t>
  </si>
  <si>
    <t>4P) Cost of Additional XTVAR Capital=(4N)/(4O)</t>
  </si>
  <si>
    <t>5K) Cost of Additional XTVAR Capital=(5I)/(5J)</t>
  </si>
  <si>
    <t xml:space="preserve">              Number of Simulations:</t>
  </si>
  <si>
    <t>5D) Expected Underwriting Return After Rental Cost of Capital=(4B)+(4G)+(5C)-(5B)</t>
  </si>
  <si>
    <t>(3)  For simplicity, interest rates and payment patterns are assumed to be deterministic.</t>
  </si>
  <si>
    <t>Exhibit 3</t>
  </si>
  <si>
    <t xml:space="preserve">     Payments are assumed to be made in the middle of each year.</t>
  </si>
  <si>
    <t xml:space="preserve">     Capital needed to support the portfolio risk is allocated to line of business based upon Co-Excess Tail Values at Risk (Co-XTVAR). </t>
  </si>
  <si>
    <t>(1)  For both models, capital needed to support the portfolio risk is calculated as 150% of Excess Tail Value at Risk (XTVAR).</t>
  </si>
  <si>
    <t xml:space="preserve">     That is, the Company wants 50% more capital than needed to support 1 in 50 year or worse deviations from plan.  </t>
  </si>
  <si>
    <t xml:space="preserve">     Expected Total Underwriting Return is computed by adding the mean NPV of interest on reserves from the simulation, interest on allocated</t>
  </si>
  <si>
    <t xml:space="preserve">     capital, and expected underwriting return (profit and overhead).  RORAC is computed as the ratio of Expected Total Underwriting Return to</t>
  </si>
  <si>
    <t xml:space="preserve">     (a) Risk Returns on Capital (RROC) may be thought of as a composite of the EVA and RORAC approaches to measuring profitability.  </t>
  </si>
  <si>
    <t xml:space="preserve">     to compute the return on allocated capital for exposing capital to potential loss.</t>
  </si>
  <si>
    <t xml:space="preserve">     The Mean Rental Cost of Rating Agency Capital (an EVA Concept) is subtracted as a cost before applying RORAC concepts </t>
  </si>
  <si>
    <t xml:space="preserve">     (b) Required Rating Agency Capital is computed based upon rating agency premium and reserves capital charge factors assumed appropriate </t>
  </si>
  <si>
    <t xml:space="preserve">     for the Company's desired rating.  Somewhat smaller factors were selected for the reinsurance line (LOB 4) under the assumption that the </t>
  </si>
  <si>
    <t xml:space="preserve">     Capital needed to support reserves for a calendar year is the product of the reserves factors and the previous year-end reserves.</t>
  </si>
  <si>
    <t xml:space="preserve">     Company would not receive full credit for ceded premium and reserves because a charge for potential uncollectibility would be applied.  </t>
  </si>
  <si>
    <t xml:space="preserve">     Capital needed to support reserves must be calculated for all future calendar years until reserves run off.</t>
  </si>
  <si>
    <t xml:space="preserve">     Required capital to support reserves is the NPV of these capital amounts.</t>
  </si>
  <si>
    <t xml:space="preserve">     (c) The Mean Rental Cost of Rating Agency Capital is calculated by multiplying the Mean Rating Agency Capital from the simulation by the</t>
  </si>
  <si>
    <t xml:space="preserve">     RROC represents the expected return for exposing capital to risk of loss, as the cost of benign rental of capital has already been reflected.</t>
  </si>
  <si>
    <t>Aggregate losses are assumed to be modeled accurately by lognormal</t>
  </si>
  <si>
    <t xml:space="preserve"> distributions with coefficients of variation of 80%, 20% and 40% for LOB 1-3,</t>
  </si>
  <si>
    <t xml:space="preserve"> respectively.  The correlation between LOB 1 and LOB 2 losses is 50%.</t>
  </si>
  <si>
    <t xml:space="preserve">      and ten years for LOB 1-3, respectively.  Thus, the payout patterns for LOB 1-3 can be characterized as Fast, Average, and Slow, respectively.</t>
  </si>
  <si>
    <t>(1)  Payout Patterns were generated based upon an exponential settlement lag distribution with mean lags to settlement of one year, five years,</t>
  </si>
  <si>
    <t xml:space="preserve">     (d) Expected Underwriting Return is computed by adding the mean NPV of interest on reserves and interest on mean rating agency capital to</t>
  </si>
  <si>
    <t xml:space="preserve">       expected underwriting return (profit and overhead).  The Expected Underwriting Return After Rental Cost of Capital is computed by subtracting</t>
  </si>
  <si>
    <t xml:space="preserve">     upon Co-XTVAR.  RROC is computed as the ratio of the Expected Underwriting Return After Rental Cost of Capital to allocated risk capital.  </t>
  </si>
  <si>
    <t xml:space="preserve">     allocated risk capital, and represents the expected return for both benign and potentially consumptive usage of capital.</t>
  </si>
  <si>
    <t>*  Note that Gross simulated returns differ somewhat between Examples for lines allocated a small share of the total capital due to differences in simulation results.</t>
  </si>
  <si>
    <t>Pricing is accurate, as the Plan Loss Ratio equals the ELR for all three lines.  The ELR's are equal for all three lines.</t>
  </si>
  <si>
    <t>Key Assumptions: Write equal amounts of premium in three lines of business.    The correlation between LOB 1 and LOB 2 losses is 50%.</t>
  </si>
  <si>
    <t>(3)  Risk Returns on Capital Model (RROC):</t>
  </si>
  <si>
    <t xml:space="preserve">      the Mean Rental Cost of Rating Agency Capital.  As for RORAC, risk capital is 150% of XTVAR.    Capital is allocated to line of business based</t>
  </si>
  <si>
    <t>3C) Deviation from Plan at 2nd Percentile: Copy and Paste-Special from (3K), re-run simulation to calculate XTVAR.</t>
  </si>
  <si>
    <t>(4)  Profitability measures are computed before taxes, overhead, and returns on capital excess the rating agency required capital.</t>
  </si>
  <si>
    <t xml:space="preserve">      selected Rental Cost Percentage, an opportunity cost of capacity.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</si>
</sst>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0.0%"/>
    <numFmt numFmtId="167" formatCode="_(* #,##0.0_);_(* \(#,##0.0\);_(* &quot;-&quot;?_);_(@_)"/>
    <numFmt numFmtId="168" formatCode="_(* #,##0.0_);_(* \(#,##0.0\);_(* &quot;-&quot;??_);_(@_)"/>
    <numFmt numFmtId="169" formatCode="_(* #,##0.0000_);_(* \(#,##0.0000\);_(* &quot;-&quot;??_);_(@_)"/>
    <numFmt numFmtId="170" formatCode="_(* #,##0.00000_);_(* \(#,##0.00000\);_(* &quot;-&quot;??_);_(@_)"/>
    <numFmt numFmtId="171" formatCode="#,##0.0"/>
    <numFmt numFmtId="172" formatCode="0.000"/>
    <numFmt numFmtId="173" formatCode="0_)"/>
    <numFmt numFmtId="174" formatCode="0.000%"/>
    <numFmt numFmtId="175" formatCode="0.0000%"/>
    <numFmt numFmtId="176" formatCode="0.000000000000000%"/>
    <numFmt numFmtId="177" formatCode="0.000000000000%"/>
    <numFmt numFmtId="178" formatCode="0.0000000000000000%"/>
  </numFmts>
  <fonts count="21">
    <font>
      <sz val="10"/>
      <name val="Arial"/>
      <family val="0"/>
    </font>
    <font>
      <sz val="8"/>
      <name val="Arial"/>
      <family val="0"/>
    </font>
    <font>
      <sz val="12"/>
      <name val="Garamond"/>
      <family val="1"/>
    </font>
    <font>
      <b/>
      <i/>
      <sz val="12"/>
      <name val="Garamond"/>
      <family val="1"/>
    </font>
    <font>
      <b/>
      <i/>
      <u val="single"/>
      <sz val="12"/>
      <name val="Garamond"/>
      <family val="1"/>
    </font>
    <font>
      <b/>
      <sz val="12"/>
      <name val="Garamond"/>
      <family val="1"/>
    </font>
    <font>
      <b/>
      <sz val="11"/>
      <name val="Garamond"/>
      <family val="1"/>
    </font>
    <font>
      <b/>
      <sz val="18"/>
      <name val="Garamond"/>
      <family val="1"/>
    </font>
    <font>
      <sz val="18"/>
      <name val="Garamond"/>
      <family val="1"/>
    </font>
    <font>
      <b/>
      <sz val="14"/>
      <name val="Garamond"/>
      <family val="1"/>
    </font>
    <font>
      <sz val="14"/>
      <name val="Garamond"/>
      <family val="1"/>
    </font>
    <font>
      <u val="single"/>
      <sz val="14"/>
      <name val="Garamond"/>
      <family val="1"/>
    </font>
    <font>
      <b/>
      <u val="single"/>
      <sz val="12"/>
      <name val="Garamond"/>
      <family val="1"/>
    </font>
    <font>
      <sz val="16"/>
      <name val="Garamond"/>
      <family val="1"/>
    </font>
    <font>
      <b/>
      <i/>
      <sz val="16"/>
      <name val="Garamond"/>
      <family val="1"/>
    </font>
    <font>
      <b/>
      <i/>
      <sz val="14"/>
      <name val="Garamond"/>
      <family val="1"/>
    </font>
    <font>
      <b/>
      <i/>
      <u val="single"/>
      <sz val="14"/>
      <name val="Garamond"/>
      <family val="1"/>
    </font>
    <font>
      <b/>
      <sz val="16"/>
      <name val="Garamond"/>
      <family val="1"/>
    </font>
    <font>
      <b/>
      <i/>
      <sz val="18"/>
      <name val="Garamond"/>
      <family val="1"/>
    </font>
    <font>
      <b/>
      <u val="single"/>
      <sz val="18"/>
      <name val="Garamond"/>
      <family val="1"/>
    </font>
    <font>
      <b/>
      <u val="single"/>
      <sz val="16"/>
      <name val="Garamond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 quotePrefix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9" fontId="3" fillId="0" borderId="0" xfId="19" applyFont="1" applyFill="1" applyBorder="1" applyAlignment="1">
      <alignment/>
    </xf>
    <xf numFmtId="10" fontId="5" fillId="0" borderId="0" xfId="19" applyNumberFormat="1" applyFont="1" applyAlignment="1">
      <alignment horizontal="center"/>
    </xf>
    <xf numFmtId="0" fontId="5" fillId="0" borderId="0" xfId="0" applyFont="1" applyBorder="1" applyAlignment="1">
      <alignment horizontal="left"/>
    </xf>
    <xf numFmtId="10" fontId="3" fillId="0" borderId="0" xfId="19" applyNumberFormat="1" applyFont="1" applyFill="1" applyBorder="1" applyAlignment="1">
      <alignment horizontal="left"/>
    </xf>
    <xf numFmtId="164" fontId="3" fillId="2" borderId="0" xfId="15" applyNumberFormat="1" applyFont="1" applyFill="1" applyBorder="1" applyAlignment="1">
      <alignment horizontal="right"/>
    </xf>
    <xf numFmtId="41" fontId="5" fillId="0" borderId="0" xfId="15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166" fontId="5" fillId="0" borderId="0" xfId="19" applyNumberFormat="1" applyFont="1" applyBorder="1" applyAlignment="1">
      <alignment horizontal="right"/>
    </xf>
    <xf numFmtId="166" fontId="3" fillId="0" borderId="0" xfId="19" applyNumberFormat="1" applyFont="1" applyBorder="1" applyAlignment="1">
      <alignment horizontal="right"/>
    </xf>
    <xf numFmtId="10" fontId="3" fillId="0" borderId="0" xfId="19" applyNumberFormat="1" applyFont="1" applyBorder="1" applyAlignment="1">
      <alignment horizontal="left"/>
    </xf>
    <xf numFmtId="166" fontId="5" fillId="0" borderId="0" xfId="19" applyNumberFormat="1" applyFont="1" applyBorder="1" applyAlignment="1">
      <alignment/>
    </xf>
    <xf numFmtId="164" fontId="5" fillId="0" borderId="0" xfId="15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3" fontId="5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164" fontId="3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0" fontId="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9" fontId="14" fillId="0" borderId="0" xfId="19" applyFont="1" applyFill="1" applyBorder="1" applyAlignment="1">
      <alignment/>
    </xf>
    <xf numFmtId="166" fontId="5" fillId="0" borderId="0" xfId="19" applyNumberFormat="1" applyFont="1" applyAlignment="1">
      <alignment horizontal="center"/>
    </xf>
    <xf numFmtId="164" fontId="5" fillId="0" borderId="0" xfId="15" applyNumberFormat="1" applyFont="1" applyAlignment="1">
      <alignment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0" fontId="5" fillId="0" borderId="0" xfId="19" applyNumberFormat="1" applyFont="1" applyAlignment="1">
      <alignment/>
    </xf>
    <xf numFmtId="10" fontId="5" fillId="0" borderId="0" xfId="0" applyNumberFormat="1" applyFont="1" applyAlignment="1">
      <alignment/>
    </xf>
    <xf numFmtId="164" fontId="5" fillId="0" borderId="0" xfId="19" applyNumberFormat="1" applyFont="1" applyAlignment="1">
      <alignment/>
    </xf>
    <xf numFmtId="9" fontId="15" fillId="0" borderId="0" xfId="19" applyFont="1" applyFill="1" applyBorder="1" applyAlignment="1">
      <alignment/>
    </xf>
    <xf numFmtId="10" fontId="15" fillId="0" borderId="0" xfId="19" applyNumberFormat="1" applyFont="1" applyBorder="1" applyAlignment="1">
      <alignment horizontal="left"/>
    </xf>
    <xf numFmtId="10" fontId="15" fillId="0" borderId="0" xfId="19" applyNumberFormat="1" applyFont="1" applyFill="1" applyBorder="1" applyAlignment="1">
      <alignment horizontal="left"/>
    </xf>
    <xf numFmtId="164" fontId="9" fillId="0" borderId="0" xfId="15" applyNumberFormat="1" applyFont="1" applyBorder="1" applyAlignment="1">
      <alignment/>
    </xf>
    <xf numFmtId="164" fontId="9" fillId="0" borderId="0" xfId="0" applyNumberFormat="1" applyFont="1" applyBorder="1" applyAlignment="1">
      <alignment/>
    </xf>
    <xf numFmtId="10" fontId="15" fillId="0" borderId="1" xfId="19" applyNumberFormat="1" applyFont="1" applyFill="1" applyBorder="1" applyAlignment="1">
      <alignment horizontal="left"/>
    </xf>
    <xf numFmtId="10" fontId="9" fillId="0" borderId="2" xfId="19" applyNumberFormat="1" applyFont="1" applyBorder="1" applyAlignment="1">
      <alignment/>
    </xf>
    <xf numFmtId="10" fontId="9" fillId="0" borderId="3" xfId="19" applyNumberFormat="1" applyFont="1" applyBorder="1" applyAlignment="1">
      <alignment/>
    </xf>
    <xf numFmtId="166" fontId="9" fillId="0" borderId="2" xfId="19" applyNumberFormat="1" applyFont="1" applyBorder="1" applyAlignment="1">
      <alignment/>
    </xf>
    <xf numFmtId="0" fontId="1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9" fontId="14" fillId="0" borderId="0" xfId="19" applyFont="1" applyFill="1" applyBorder="1" applyAlignment="1" quotePrefix="1">
      <alignment/>
    </xf>
    <xf numFmtId="0" fontId="10" fillId="0" borderId="0" xfId="0" applyFont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9" fontId="18" fillId="0" borderId="0" xfId="19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9" fontId="14" fillId="0" borderId="0" xfId="19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166" fontId="5" fillId="0" borderId="0" xfId="19" applyNumberFormat="1" applyFont="1" applyFill="1" applyBorder="1" applyAlignment="1">
      <alignment/>
    </xf>
    <xf numFmtId="41" fontId="9" fillId="0" borderId="0" xfId="15" applyNumberFormat="1" applyFont="1" applyBorder="1" applyAlignment="1">
      <alignment/>
    </xf>
    <xf numFmtId="166" fontId="9" fillId="0" borderId="0" xfId="19" applyNumberFormat="1" applyFont="1" applyBorder="1" applyAlignment="1">
      <alignment/>
    </xf>
    <xf numFmtId="10" fontId="9" fillId="0" borderId="0" xfId="19" applyNumberFormat="1" applyFont="1" applyBorder="1" applyAlignment="1">
      <alignment/>
    </xf>
    <xf numFmtId="3" fontId="7" fillId="0" borderId="0" xfId="0" applyNumberFormat="1" applyFont="1" applyFill="1" applyAlignment="1">
      <alignment/>
    </xf>
    <xf numFmtId="3" fontId="19" fillId="0" borderId="0" xfId="0" applyNumberFormat="1" applyFont="1" applyFill="1" applyAlignment="1">
      <alignment horizontal="center"/>
    </xf>
    <xf numFmtId="3" fontId="17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 horizontal="center"/>
    </xf>
    <xf numFmtId="3" fontId="20" fillId="0" borderId="0" xfId="0" applyNumberFormat="1" applyFont="1" applyFill="1" applyAlignment="1">
      <alignment horizontal="center"/>
    </xf>
    <xf numFmtId="3" fontId="17" fillId="0" borderId="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Fill="1" applyAlignment="1">
      <alignment horizontal="center"/>
    </xf>
    <xf numFmtId="10" fontId="5" fillId="0" borderId="0" xfId="19" applyNumberFormat="1" applyFont="1" applyFill="1" applyAlignment="1">
      <alignment horizontal="center"/>
    </xf>
    <xf numFmtId="166" fontId="5" fillId="2" borderId="0" xfId="19" applyNumberFormat="1" applyFont="1" applyFill="1" applyBorder="1" applyAlignment="1">
      <alignment/>
    </xf>
    <xf numFmtId="164" fontId="5" fillId="2" borderId="0" xfId="0" applyNumberFormat="1" applyFont="1" applyFill="1" applyBorder="1" applyAlignment="1">
      <alignment/>
    </xf>
    <xf numFmtId="43" fontId="5" fillId="0" borderId="0" xfId="0" applyNumberFormat="1" applyFont="1" applyBorder="1" applyAlignment="1">
      <alignment/>
    </xf>
    <xf numFmtId="164" fontId="5" fillId="0" borderId="0" xfId="15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 horizontal="right"/>
    </xf>
    <xf numFmtId="0" fontId="5" fillId="2" borderId="0" xfId="0" applyFont="1" applyFill="1" applyBorder="1" applyAlignment="1">
      <alignment/>
    </xf>
    <xf numFmtId="10" fontId="5" fillId="0" borderId="0" xfId="19" applyNumberFormat="1" applyFont="1" applyFill="1" applyAlignment="1">
      <alignment horizontal="right"/>
    </xf>
    <xf numFmtId="3" fontId="5" fillId="0" borderId="0" xfId="0" applyNumberFormat="1" applyFont="1" applyAlignment="1">
      <alignment/>
    </xf>
    <xf numFmtId="3" fontId="5" fillId="0" borderId="0" xfId="0" applyNumberFormat="1" applyFont="1" applyFill="1" applyAlignment="1" quotePrefix="1">
      <alignment/>
    </xf>
    <xf numFmtId="164" fontId="5" fillId="0" borderId="0" xfId="0" applyNumberFormat="1" applyFont="1" applyAlignment="1" quotePrefix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Fill="1" applyAlignment="1">
      <alignment/>
    </xf>
    <xf numFmtId="164" fontId="7" fillId="0" borderId="0" xfId="0" applyNumberFormat="1" applyFont="1" applyBorder="1" applyAlignment="1">
      <alignment/>
    </xf>
    <xf numFmtId="41" fontId="7" fillId="0" borderId="0" xfId="15" applyNumberFormat="1" applyFont="1" applyBorder="1" applyAlignment="1">
      <alignment/>
    </xf>
    <xf numFmtId="164" fontId="17" fillId="0" borderId="0" xfId="0" applyNumberFormat="1" applyFont="1" applyBorder="1" applyAlignment="1">
      <alignment/>
    </xf>
    <xf numFmtId="41" fontId="17" fillId="0" borderId="0" xfId="15" applyNumberFormat="1" applyFont="1" applyBorder="1" applyAlignment="1">
      <alignment/>
    </xf>
    <xf numFmtId="166" fontId="17" fillId="0" borderId="0" xfId="19" applyNumberFormat="1" applyFont="1" applyBorder="1" applyAlignment="1">
      <alignment/>
    </xf>
    <xf numFmtId="164" fontId="17" fillId="0" borderId="0" xfId="15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3" fontId="6" fillId="0" borderId="0" xfId="0" applyNumberFormat="1" applyFont="1" applyFill="1" applyAlignment="1">
      <alignment/>
    </xf>
    <xf numFmtId="0" fontId="7" fillId="0" borderId="0" xfId="0" applyFont="1" applyAlignment="1">
      <alignment horizontal="center"/>
    </xf>
    <xf numFmtId="166" fontId="3" fillId="2" borderId="0" xfId="19" applyNumberFormat="1" applyFont="1" applyFill="1" applyBorder="1" applyAlignment="1">
      <alignment horizontal="right"/>
    </xf>
    <xf numFmtId="164" fontId="5" fillId="2" borderId="0" xfId="15" applyNumberFormat="1" applyFont="1" applyFill="1" applyBorder="1" applyAlignment="1">
      <alignment/>
    </xf>
    <xf numFmtId="166" fontId="5" fillId="2" borderId="0" xfId="19" applyNumberFormat="1" applyFont="1" applyFill="1" applyBorder="1" applyAlignment="1">
      <alignment horizontal="right"/>
    </xf>
    <xf numFmtId="164" fontId="5" fillId="2" borderId="0" xfId="15" applyNumberFormat="1" applyFont="1" applyFill="1" applyBorder="1" applyAlignment="1">
      <alignment horizontal="center"/>
    </xf>
    <xf numFmtId="164" fontId="9" fillId="2" borderId="0" xfId="15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/>
    </xf>
    <xf numFmtId="10" fontId="3" fillId="0" borderId="1" xfId="19" applyNumberFormat="1" applyFont="1" applyFill="1" applyBorder="1" applyAlignment="1">
      <alignment horizontal="left"/>
    </xf>
    <xf numFmtId="164" fontId="5" fillId="0" borderId="3" xfId="15" applyNumberFormat="1" applyFont="1" applyBorder="1" applyAlignment="1">
      <alignment/>
    </xf>
    <xf numFmtId="164" fontId="5" fillId="0" borderId="2" xfId="15" applyNumberFormat="1" applyFont="1" applyBorder="1" applyAlignment="1">
      <alignment/>
    </xf>
    <xf numFmtId="9" fontId="17" fillId="0" borderId="0" xfId="19" applyNumberFormat="1" applyFont="1" applyAlignment="1">
      <alignment horizontal="center"/>
    </xf>
    <xf numFmtId="3" fontId="9" fillId="0" borderId="3" xfId="0" applyNumberFormat="1" applyFont="1" applyFill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 horizontal="right"/>
    </xf>
    <xf numFmtId="0" fontId="17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7"/>
  <sheetViews>
    <sheetView workbookViewId="0" topLeftCell="A1">
      <selection activeCell="A1" sqref="A1"/>
    </sheetView>
  </sheetViews>
  <sheetFormatPr defaultColWidth="9.140625" defaultRowHeight="12.75"/>
  <cols>
    <col min="1" max="26" width="18.7109375" style="0" customWidth="1"/>
  </cols>
  <sheetData>
    <row r="1" spans="1:28" ht="12.75">
      <c r="A1" t="s">
        <v>37</v>
      </c>
      <c r="B1" t="s">
        <v>44</v>
      </c>
      <c r="C1" t="s">
        <v>41</v>
      </c>
      <c r="D1" t="s">
        <v>42</v>
      </c>
      <c r="E1" t="s">
        <v>39</v>
      </c>
      <c r="F1" t="s">
        <v>40</v>
      </c>
      <c r="G1" t="s">
        <v>56</v>
      </c>
      <c r="H1" t="s">
        <v>47</v>
      </c>
      <c r="I1" t="s">
        <v>48</v>
      </c>
      <c r="J1" t="s">
        <v>49</v>
      </c>
      <c r="K1" t="s">
        <v>50</v>
      </c>
      <c r="L1" t="s">
        <v>45</v>
      </c>
      <c r="M1" t="s">
        <v>51</v>
      </c>
      <c r="N1" t="s">
        <v>53</v>
      </c>
      <c r="O1" t="s">
        <v>57</v>
      </c>
      <c r="P1" t="s">
        <v>59</v>
      </c>
      <c r="Q1" t="s">
        <v>58</v>
      </c>
      <c r="R1" t="s">
        <v>38</v>
      </c>
      <c r="S1" t="s">
        <v>43</v>
      </c>
      <c r="Y1" t="s">
        <v>52</v>
      </c>
      <c r="Z1" t="s">
        <v>54</v>
      </c>
      <c r="AA1" t="s">
        <v>46</v>
      </c>
      <c r="AB1" t="s">
        <v>55</v>
      </c>
    </row>
    <row r="2" spans="5:19" ht="12.75">
      <c r="E2" t="e">
        <f>#REF!</f>
        <v>#REF!</v>
      </c>
      <c r="S2">
        <v>15</v>
      </c>
    </row>
    <row r="3" spans="1:3" ht="12.75">
      <c r="A3" t="s">
        <v>35</v>
      </c>
      <c r="B3">
        <v>2</v>
      </c>
      <c r="C3" t="s">
        <v>36</v>
      </c>
    </row>
    <row r="4" spans="1:28" ht="12.75">
      <c r="A4" t="s">
        <v>37</v>
      </c>
      <c r="B4" t="s">
        <v>44</v>
      </c>
      <c r="C4" t="s">
        <v>41</v>
      </c>
      <c r="D4" t="s">
        <v>42</v>
      </c>
      <c r="E4" t="s">
        <v>39</v>
      </c>
      <c r="F4" t="s">
        <v>40</v>
      </c>
      <c r="G4" t="s">
        <v>56</v>
      </c>
      <c r="H4" t="s">
        <v>47</v>
      </c>
      <c r="I4" t="s">
        <v>48</v>
      </c>
      <c r="J4" t="s">
        <v>49</v>
      </c>
      <c r="K4" t="s">
        <v>50</v>
      </c>
      <c r="L4" t="s">
        <v>45</v>
      </c>
      <c r="M4" t="s">
        <v>51</v>
      </c>
      <c r="N4" t="s">
        <v>53</v>
      </c>
      <c r="O4" t="s">
        <v>57</v>
      </c>
      <c r="P4" t="s">
        <v>59</v>
      </c>
      <c r="Q4" t="s">
        <v>58</v>
      </c>
      <c r="R4" t="s">
        <v>38</v>
      </c>
      <c r="S4" t="s">
        <v>43</v>
      </c>
      <c r="Y4" t="s">
        <v>52</v>
      </c>
      <c r="Z4" t="s">
        <v>54</v>
      </c>
      <c r="AA4" t="s">
        <v>46</v>
      </c>
      <c r="AB4" t="s">
        <v>55</v>
      </c>
    </row>
    <row r="5" spans="1:85" ht="12.75">
      <c r="A5">
        <v>1</v>
      </c>
      <c r="B5" t="b">
        <v>1</v>
      </c>
      <c r="C5">
        <v>0</v>
      </c>
      <c r="D5" t="s">
        <v>61</v>
      </c>
      <c r="E5" t="e">
        <f>#REF!</f>
        <v>#REF!</v>
      </c>
      <c r="F5" t="s">
        <v>90</v>
      </c>
      <c r="G5" t="s">
        <v>67</v>
      </c>
      <c r="H5" s="1" t="s">
        <v>64</v>
      </c>
      <c r="I5" s="1" t="s">
        <v>65</v>
      </c>
      <c r="J5" s="1" t="s">
        <v>66</v>
      </c>
      <c r="K5" s="1" t="s">
        <v>66</v>
      </c>
      <c r="L5" s="1" t="s">
        <v>63</v>
      </c>
      <c r="M5">
        <v>7</v>
      </c>
      <c r="N5" t="b">
        <v>1</v>
      </c>
      <c r="O5" t="b">
        <v>0</v>
      </c>
      <c r="P5">
        <v>2</v>
      </c>
      <c r="Q5">
        <v>0</v>
      </c>
      <c r="R5">
        <v>1</v>
      </c>
      <c r="S5">
        <v>0</v>
      </c>
      <c r="T5" t="s">
        <v>62</v>
      </c>
      <c r="U5" s="1" t="s">
        <v>63</v>
      </c>
      <c r="W5">
        <v>0</v>
      </c>
      <c r="X5">
        <v>0</v>
      </c>
      <c r="Y5">
        <v>0</v>
      </c>
      <c r="Z5">
        <v>1</v>
      </c>
      <c r="AA5" t="b">
        <v>1</v>
      </c>
      <c r="AC5" s="1" t="s">
        <v>68</v>
      </c>
      <c r="AD5" s="1" t="s">
        <v>69</v>
      </c>
      <c r="AE5" s="1" t="s">
        <v>70</v>
      </c>
      <c r="AF5" s="1" t="s">
        <v>71</v>
      </c>
      <c r="AG5" s="1" t="s">
        <v>72</v>
      </c>
      <c r="AH5" s="1" t="s">
        <v>73</v>
      </c>
      <c r="AI5" s="1" t="s">
        <v>74</v>
      </c>
      <c r="BB5" s="1" t="s">
        <v>75</v>
      </c>
      <c r="BC5" s="1" t="s">
        <v>76</v>
      </c>
      <c r="BD5" s="1" t="s">
        <v>77</v>
      </c>
      <c r="BE5" s="1" t="s">
        <v>63</v>
      </c>
      <c r="BF5" s="1" t="s">
        <v>78</v>
      </c>
      <c r="BG5" s="1" t="s">
        <v>79</v>
      </c>
      <c r="BH5" s="1" t="s">
        <v>80</v>
      </c>
      <c r="CA5" t="s">
        <v>81</v>
      </c>
      <c r="CB5" t="s">
        <v>82</v>
      </c>
      <c r="CC5" t="s">
        <v>83</v>
      </c>
      <c r="CD5" t="s">
        <v>84</v>
      </c>
      <c r="CE5" t="s">
        <v>85</v>
      </c>
      <c r="CF5" t="s">
        <v>86</v>
      </c>
      <c r="CG5" t="s">
        <v>87</v>
      </c>
    </row>
    <row r="6" spans="1:85" ht="12.75">
      <c r="A6">
        <v>2</v>
      </c>
      <c r="B6" t="b">
        <v>1</v>
      </c>
      <c r="C6">
        <v>0</v>
      </c>
      <c r="D6" t="s">
        <v>61</v>
      </c>
      <c r="E6" t="e">
        <f>#REF!</f>
        <v>#REF!</v>
      </c>
      <c r="F6" t="s">
        <v>90</v>
      </c>
      <c r="G6" t="s">
        <v>67</v>
      </c>
      <c r="H6" s="1" t="s">
        <v>64</v>
      </c>
      <c r="I6" s="1" t="s">
        <v>65</v>
      </c>
      <c r="J6" s="1" t="s">
        <v>66</v>
      </c>
      <c r="K6" s="1" t="s">
        <v>66</v>
      </c>
      <c r="L6" s="1" t="s">
        <v>63</v>
      </c>
      <c r="M6">
        <v>7</v>
      </c>
      <c r="N6" t="b">
        <v>1</v>
      </c>
      <c r="O6" t="b">
        <v>0</v>
      </c>
      <c r="P6">
        <v>2</v>
      </c>
      <c r="Q6">
        <v>1</v>
      </c>
      <c r="R6">
        <v>1</v>
      </c>
      <c r="S6">
        <v>0</v>
      </c>
      <c r="T6" t="s">
        <v>88</v>
      </c>
      <c r="U6" s="1" t="s">
        <v>63</v>
      </c>
      <c r="W6">
        <v>0</v>
      </c>
      <c r="X6">
        <v>0</v>
      </c>
      <c r="Y6">
        <v>0</v>
      </c>
      <c r="Z6">
        <v>1</v>
      </c>
      <c r="AA6" t="b">
        <v>1</v>
      </c>
      <c r="AC6" s="1" t="s">
        <v>68</v>
      </c>
      <c r="AD6" s="1" t="s">
        <v>69</v>
      </c>
      <c r="AE6" s="1" t="s">
        <v>70</v>
      </c>
      <c r="AF6" s="1" t="s">
        <v>71</v>
      </c>
      <c r="AG6" s="1" t="s">
        <v>72</v>
      </c>
      <c r="AH6" s="1" t="s">
        <v>73</v>
      </c>
      <c r="AI6" s="1" t="s">
        <v>74</v>
      </c>
      <c r="BB6" s="1" t="s">
        <v>75</v>
      </c>
      <c r="BC6" s="1" t="s">
        <v>76</v>
      </c>
      <c r="BD6" s="1" t="s">
        <v>77</v>
      </c>
      <c r="BE6" s="1" t="s">
        <v>63</v>
      </c>
      <c r="BF6" s="1" t="s">
        <v>78</v>
      </c>
      <c r="BG6" s="1" t="s">
        <v>79</v>
      </c>
      <c r="BH6" s="1" t="s">
        <v>80</v>
      </c>
      <c r="CA6" t="s">
        <v>81</v>
      </c>
      <c r="CB6" t="s">
        <v>82</v>
      </c>
      <c r="CC6" t="s">
        <v>83</v>
      </c>
      <c r="CD6" t="s">
        <v>84</v>
      </c>
      <c r="CE6" t="s">
        <v>85</v>
      </c>
      <c r="CF6" t="s">
        <v>86</v>
      </c>
      <c r="CG6" t="s">
        <v>87</v>
      </c>
    </row>
    <row r="7" spans="1:85" ht="12.75">
      <c r="A7">
        <v>3</v>
      </c>
      <c r="B7" t="b">
        <v>1</v>
      </c>
      <c r="C7">
        <v>0</v>
      </c>
      <c r="D7" t="s">
        <v>61</v>
      </c>
      <c r="E7" t="e">
        <f>#REF!</f>
        <v>#REF!</v>
      </c>
      <c r="F7" t="s">
        <v>60</v>
      </c>
      <c r="G7" t="s">
        <v>67</v>
      </c>
      <c r="H7" s="1" t="s">
        <v>64</v>
      </c>
      <c r="I7" s="1" t="s">
        <v>65</v>
      </c>
      <c r="J7" s="1" t="s">
        <v>66</v>
      </c>
      <c r="K7" s="1" t="s">
        <v>66</v>
      </c>
      <c r="L7" s="1" t="s">
        <v>63</v>
      </c>
      <c r="M7">
        <v>7</v>
      </c>
      <c r="N7" t="b">
        <v>1</v>
      </c>
      <c r="O7" t="b">
        <v>0</v>
      </c>
      <c r="P7">
        <v>3</v>
      </c>
      <c r="Q7">
        <v>2</v>
      </c>
      <c r="R7">
        <v>1</v>
      </c>
      <c r="S7">
        <v>0</v>
      </c>
      <c r="T7" t="s">
        <v>89</v>
      </c>
      <c r="U7" s="1" t="s">
        <v>63</v>
      </c>
      <c r="W7">
        <v>0</v>
      </c>
      <c r="X7">
        <v>0</v>
      </c>
      <c r="Y7">
        <v>0</v>
      </c>
      <c r="Z7">
        <v>1</v>
      </c>
      <c r="AA7" t="b">
        <v>1</v>
      </c>
      <c r="AC7" s="1" t="s">
        <v>68</v>
      </c>
      <c r="AD7" s="1" t="s">
        <v>69</v>
      </c>
      <c r="AE7" s="1" t="s">
        <v>70</v>
      </c>
      <c r="AF7" s="1" t="s">
        <v>71</v>
      </c>
      <c r="AG7" s="1" t="s">
        <v>72</v>
      </c>
      <c r="AH7" s="1" t="s">
        <v>73</v>
      </c>
      <c r="AI7" s="1" t="s">
        <v>74</v>
      </c>
      <c r="BB7" s="1" t="s">
        <v>75</v>
      </c>
      <c r="BC7" s="1" t="s">
        <v>76</v>
      </c>
      <c r="BD7" s="1" t="s">
        <v>77</v>
      </c>
      <c r="BE7" s="1" t="s">
        <v>63</v>
      </c>
      <c r="BF7" s="1" t="s">
        <v>78</v>
      </c>
      <c r="BG7" s="1" t="s">
        <v>79</v>
      </c>
      <c r="BH7" s="1" t="s">
        <v>80</v>
      </c>
      <c r="CA7" t="s">
        <v>81</v>
      </c>
      <c r="CB7" t="s">
        <v>82</v>
      </c>
      <c r="CC7" t="s">
        <v>83</v>
      </c>
      <c r="CD7" t="s">
        <v>84</v>
      </c>
      <c r="CE7" t="s">
        <v>85</v>
      </c>
      <c r="CF7" t="s">
        <v>86</v>
      </c>
      <c r="CG7" t="s">
        <v>87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"/>
  <sheetViews>
    <sheetView workbookViewId="0" topLeftCell="A1">
      <selection activeCell="A1" sqref="A1"/>
    </sheetView>
  </sheetViews>
  <sheetFormatPr defaultColWidth="9.140625" defaultRowHeight="12.75"/>
  <cols>
    <col min="1" max="26" width="18.7109375" style="0" customWidth="1"/>
  </cols>
  <sheetData>
    <row r="1" spans="1:13" ht="12.75">
      <c r="A1" t="s">
        <v>91</v>
      </c>
      <c r="B1" t="s">
        <v>92</v>
      </c>
      <c r="C1" t="s">
        <v>93</v>
      </c>
      <c r="D1" t="s">
        <v>94</v>
      </c>
      <c r="E1" t="s">
        <v>95</v>
      </c>
      <c r="F1" t="s">
        <v>96</v>
      </c>
      <c r="G1" t="s">
        <v>97</v>
      </c>
      <c r="H1" t="s">
        <v>98</v>
      </c>
      <c r="I1" t="s">
        <v>99</v>
      </c>
      <c r="J1" t="s">
        <v>100</v>
      </c>
      <c r="K1" t="s">
        <v>101</v>
      </c>
      <c r="L1" t="s">
        <v>102</v>
      </c>
      <c r="M1" t="s">
        <v>103</v>
      </c>
    </row>
    <row r="2" spans="1:13" ht="12.75">
      <c r="A2" t="e">
        <f>#REF!</f>
        <v>#REF!</v>
      </c>
      <c r="B2" s="2" t="e">
        <f>#REF!</f>
        <v>#REF!</v>
      </c>
      <c r="C2">
        <v>0.2</v>
      </c>
      <c r="D2">
        <v>3</v>
      </c>
      <c r="E2">
        <v>0.01</v>
      </c>
      <c r="F2">
        <v>100</v>
      </c>
      <c r="G2">
        <v>0</v>
      </c>
      <c r="H2">
        <v>1</v>
      </c>
      <c r="I2" t="b">
        <v>1</v>
      </c>
      <c r="J2" t="b">
        <v>1</v>
      </c>
      <c r="K2" t="b">
        <v>1</v>
      </c>
      <c r="L2" t="b">
        <v>1</v>
      </c>
      <c r="M2">
        <v>0.5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6"/>
  <sheetViews>
    <sheetView workbookViewId="0" topLeftCell="A1">
      <selection activeCell="B38" sqref="B38"/>
    </sheetView>
  </sheetViews>
  <sheetFormatPr defaultColWidth="9.140625" defaultRowHeight="12.75"/>
  <cols>
    <col min="1" max="1" width="11.57421875" style="3" customWidth="1"/>
    <col min="2" max="2" width="93.8515625" style="3" customWidth="1"/>
    <col min="3" max="3" width="70.7109375" style="3" customWidth="1"/>
    <col min="4" max="4" width="40.57421875" style="3" customWidth="1"/>
    <col min="5" max="7" width="15.7109375" style="3" customWidth="1"/>
    <col min="8" max="16384" width="9.140625" style="3" customWidth="1"/>
  </cols>
  <sheetData>
    <row r="1" ht="23.25">
      <c r="B1" s="116" t="s">
        <v>104</v>
      </c>
    </row>
    <row r="2" ht="23.25">
      <c r="B2" s="116" t="s">
        <v>115</v>
      </c>
    </row>
    <row r="3" s="32" customFormat="1" ht="21">
      <c r="B3" s="117"/>
    </row>
    <row r="4" spans="1:3" s="32" customFormat="1" ht="23.25">
      <c r="A4" s="23" t="s">
        <v>122</v>
      </c>
      <c r="C4" s="33"/>
    </row>
    <row r="5" spans="1:3" s="32" customFormat="1" ht="21">
      <c r="A5" s="77"/>
      <c r="C5" s="33"/>
    </row>
    <row r="6" s="25" customFormat="1" ht="18.75">
      <c r="A6" s="43" t="s">
        <v>219</v>
      </c>
    </row>
    <row r="7" s="25" customFormat="1" ht="18.75">
      <c r="A7" s="43" t="s">
        <v>218</v>
      </c>
    </row>
    <row r="8" s="25" customFormat="1" ht="18.75">
      <c r="A8" s="43" t="s">
        <v>198</v>
      </c>
    </row>
    <row r="9" s="25" customFormat="1" ht="18.75">
      <c r="A9" s="43"/>
    </row>
    <row r="10" s="25" customFormat="1" ht="18.75">
      <c r="A10" s="43" t="s">
        <v>2</v>
      </c>
    </row>
    <row r="11" s="25" customFormat="1" ht="18.75">
      <c r="A11" s="43" t="s">
        <v>162</v>
      </c>
    </row>
    <row r="12" s="25" customFormat="1" ht="18.75">
      <c r="A12" s="43" t="s">
        <v>3</v>
      </c>
    </row>
    <row r="13" s="25" customFormat="1" ht="18.75">
      <c r="A13" s="43"/>
    </row>
    <row r="14" spans="1:2" s="58" customFormat="1" ht="18.75">
      <c r="A14" s="43" t="s">
        <v>196</v>
      </c>
      <c r="B14" s="55"/>
    </row>
    <row r="15" spans="1:2" s="58" customFormat="1" ht="18.75">
      <c r="A15" s="43"/>
      <c r="B15" s="55"/>
    </row>
    <row r="16" spans="1:2" s="58" customFormat="1" ht="18.75">
      <c r="A16" s="43" t="s">
        <v>230</v>
      </c>
      <c r="B16" s="55"/>
    </row>
    <row r="17" spans="1:2" s="58" customFormat="1" ht="18.75">
      <c r="A17" s="43"/>
      <c r="B17" s="55"/>
    </row>
    <row r="18" spans="1:2" s="58" customFormat="1" ht="18.75">
      <c r="A18" s="43"/>
      <c r="B18" s="55"/>
    </row>
    <row r="19" spans="1:3" s="60" customFormat="1" ht="18.75">
      <c r="A19" s="59" t="s">
        <v>185</v>
      </c>
      <c r="B19" s="52" t="s">
        <v>120</v>
      </c>
      <c r="C19" s="52" t="s">
        <v>121</v>
      </c>
    </row>
    <row r="20" spans="1:3" s="25" customFormat="1" ht="18.75">
      <c r="A20" s="61">
        <v>1</v>
      </c>
      <c r="B20" s="43" t="s">
        <v>119</v>
      </c>
      <c r="C20" s="43" t="s">
        <v>161</v>
      </c>
    </row>
    <row r="21" spans="1:3" s="25" customFormat="1" ht="18.75">
      <c r="A21" s="61"/>
      <c r="B21" s="43" t="s">
        <v>155</v>
      </c>
      <c r="C21" s="43"/>
    </row>
    <row r="22" spans="1:3" s="25" customFormat="1" ht="18.75">
      <c r="A22" s="61"/>
      <c r="B22" s="43" t="s">
        <v>157</v>
      </c>
      <c r="C22" s="43"/>
    </row>
    <row r="23" spans="1:3" s="25" customFormat="1" ht="18.75">
      <c r="A23" s="61"/>
      <c r="B23" s="43" t="s">
        <v>215</v>
      </c>
      <c r="C23" s="43"/>
    </row>
    <row r="24" spans="1:3" s="25" customFormat="1" ht="18.75">
      <c r="A24" s="61"/>
      <c r="B24" s="43" t="s">
        <v>216</v>
      </c>
      <c r="C24" s="43"/>
    </row>
    <row r="25" spans="1:3" s="25" customFormat="1" ht="18.75">
      <c r="A25" s="61"/>
      <c r="B25" s="43" t="s">
        <v>217</v>
      </c>
      <c r="C25" s="43"/>
    </row>
    <row r="26" spans="1:3" s="25" customFormat="1" ht="18.75">
      <c r="A26" s="61"/>
      <c r="B26" s="43"/>
      <c r="C26" s="43"/>
    </row>
    <row r="27" spans="1:3" s="25" customFormat="1" ht="18.75">
      <c r="A27" s="61">
        <f>A20+1</f>
        <v>2</v>
      </c>
      <c r="B27" s="43" t="s">
        <v>158</v>
      </c>
      <c r="C27" s="43" t="s">
        <v>0</v>
      </c>
    </row>
    <row r="28" spans="1:3" s="25" customFormat="1" ht="18.75">
      <c r="A28" s="61"/>
      <c r="B28" s="43" t="s">
        <v>156</v>
      </c>
      <c r="C28" s="43"/>
    </row>
    <row r="29" spans="1:3" s="25" customFormat="1" ht="18.75">
      <c r="A29" s="61"/>
      <c r="B29" s="43"/>
      <c r="C29" s="43"/>
    </row>
    <row r="30" spans="1:3" s="25" customFormat="1" ht="18.75">
      <c r="A30" s="61">
        <f>A27+1</f>
        <v>3</v>
      </c>
      <c r="B30" s="43" t="s">
        <v>159</v>
      </c>
      <c r="C30" s="43" t="s">
        <v>1</v>
      </c>
    </row>
    <row r="31" spans="1:3" s="25" customFormat="1" ht="18.75">
      <c r="A31" s="61"/>
      <c r="B31" s="43" t="s">
        <v>160</v>
      </c>
      <c r="C31" s="43"/>
    </row>
    <row r="32" spans="1:3" s="25" customFormat="1" ht="18.75">
      <c r="A32" s="61"/>
      <c r="B32" s="43"/>
      <c r="C32" s="43"/>
    </row>
    <row r="33" spans="1:3" s="24" customFormat="1" ht="23.25">
      <c r="A33" s="62"/>
      <c r="B33" s="116" t="s">
        <v>104</v>
      </c>
      <c r="C33" s="63"/>
    </row>
    <row r="34" spans="1:3" s="24" customFormat="1" ht="23.25">
      <c r="A34" s="62"/>
      <c r="B34" s="116" t="s">
        <v>116</v>
      </c>
      <c r="C34" s="63"/>
    </row>
    <row r="35" spans="1:3" s="32" customFormat="1" ht="21">
      <c r="A35" s="64"/>
      <c r="B35" s="117"/>
      <c r="C35" s="65"/>
    </row>
    <row r="36" s="24" customFormat="1" ht="23.25">
      <c r="A36" s="23" t="s">
        <v>123</v>
      </c>
    </row>
    <row r="37" s="32" customFormat="1" ht="21">
      <c r="A37" s="77"/>
    </row>
    <row r="38" spans="1:3" ht="18.75">
      <c r="A38" s="43" t="s">
        <v>200</v>
      </c>
      <c r="B38" s="9"/>
      <c r="C38" s="4"/>
    </row>
    <row r="39" spans="1:3" ht="18.75">
      <c r="A39" s="43" t="s">
        <v>201</v>
      </c>
      <c r="B39" s="9"/>
      <c r="C39" s="4"/>
    </row>
    <row r="40" spans="1:3" ht="18.75">
      <c r="A40" s="43" t="s">
        <v>199</v>
      </c>
      <c r="B40" s="9"/>
      <c r="C40" s="4"/>
    </row>
    <row r="41" spans="1:3" ht="18.75">
      <c r="A41" s="43"/>
      <c r="B41" s="9"/>
      <c r="C41" s="4"/>
    </row>
    <row r="42" spans="1:2" ht="21">
      <c r="A42" s="57" t="s">
        <v>188</v>
      </c>
      <c r="B42" s="9"/>
    </row>
    <row r="43" spans="1:2" ht="18.75">
      <c r="A43" s="43" t="s">
        <v>202</v>
      </c>
      <c r="B43" s="9"/>
    </row>
    <row r="44" spans="1:2" ht="18.75">
      <c r="A44" s="43" t="s">
        <v>203</v>
      </c>
      <c r="B44" s="9"/>
    </row>
    <row r="45" spans="1:2" ht="18.75">
      <c r="A45" s="43" t="s">
        <v>223</v>
      </c>
      <c r="B45" s="9"/>
    </row>
    <row r="46" spans="1:2" ht="18.75">
      <c r="A46" s="43"/>
      <c r="B46" s="9"/>
    </row>
    <row r="47" spans="1:2" s="32" customFormat="1" ht="21">
      <c r="A47" s="57" t="s">
        <v>227</v>
      </c>
      <c r="B47" s="34"/>
    </row>
    <row r="48" spans="1:2" ht="18.75">
      <c r="A48" s="43" t="s">
        <v>204</v>
      </c>
      <c r="B48" s="43"/>
    </row>
    <row r="49" spans="1:2" ht="18.75">
      <c r="A49" s="43" t="s">
        <v>206</v>
      </c>
      <c r="B49" s="43"/>
    </row>
    <row r="50" spans="1:2" ht="18.75">
      <c r="A50" s="43" t="s">
        <v>205</v>
      </c>
      <c r="B50" s="43"/>
    </row>
    <row r="51" spans="1:2" ht="18.75">
      <c r="A51" s="43"/>
      <c r="B51" s="43"/>
    </row>
    <row r="52" spans="1:2" ht="18.75">
      <c r="A52" s="43" t="s">
        <v>207</v>
      </c>
      <c r="B52" s="43"/>
    </row>
    <row r="53" spans="1:2" ht="18.75">
      <c r="A53" s="43" t="s">
        <v>208</v>
      </c>
      <c r="B53" s="43"/>
    </row>
    <row r="54" spans="1:2" ht="18.75">
      <c r="A54" s="43" t="s">
        <v>210</v>
      </c>
      <c r="B54" s="43"/>
    </row>
    <row r="55" spans="1:2" ht="18.75">
      <c r="A55" s="43" t="s">
        <v>209</v>
      </c>
      <c r="B55" s="43"/>
    </row>
    <row r="56" spans="1:2" ht="18.75">
      <c r="A56" s="43" t="s">
        <v>211</v>
      </c>
      <c r="B56" s="43"/>
    </row>
    <row r="57" spans="1:2" ht="18.75">
      <c r="A57" s="43" t="s">
        <v>212</v>
      </c>
      <c r="B57" s="43"/>
    </row>
    <row r="58" spans="1:2" ht="18.75">
      <c r="A58" s="43"/>
      <c r="B58" s="43"/>
    </row>
    <row r="59" spans="1:2" ht="18.75">
      <c r="A59" s="43" t="s">
        <v>213</v>
      </c>
      <c r="B59" s="43"/>
    </row>
    <row r="60" spans="1:2" ht="18.75">
      <c r="A60" s="43" t="s">
        <v>231</v>
      </c>
      <c r="B60" s="43"/>
    </row>
    <row r="61" spans="1:2" ht="18.75">
      <c r="A61" s="43"/>
      <c r="B61" s="43"/>
    </row>
    <row r="62" spans="1:2" ht="18.75">
      <c r="A62" s="43" t="s">
        <v>220</v>
      </c>
      <c r="B62" s="43"/>
    </row>
    <row r="63" spans="1:2" ht="18.75">
      <c r="A63" s="43" t="s">
        <v>221</v>
      </c>
      <c r="B63" s="43"/>
    </row>
    <row r="64" spans="1:2" ht="18.75">
      <c r="A64" s="43" t="s">
        <v>228</v>
      </c>
      <c r="B64" s="43"/>
    </row>
    <row r="65" spans="1:2" ht="18.75">
      <c r="A65" s="43" t="s">
        <v>222</v>
      </c>
      <c r="B65" s="43"/>
    </row>
    <row r="66" spans="1:2" ht="18.75">
      <c r="A66" s="43" t="s">
        <v>214</v>
      </c>
      <c r="B66" s="43"/>
    </row>
  </sheetData>
  <printOptions/>
  <pageMargins left="1" right="0.75" top="1" bottom="0.75" header="0.5" footer="0.5"/>
  <pageSetup fitToHeight="2" horizontalDpi="300" verticalDpi="300" orientation="landscape" scale="65" r:id="rId1"/>
  <rowBreaks count="1" manualBreakCount="1">
    <brk id="3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workbookViewId="0" topLeftCell="B15">
      <selection activeCell="J41" sqref="J41"/>
    </sheetView>
  </sheetViews>
  <sheetFormatPr defaultColWidth="9.140625" defaultRowHeight="12.75"/>
  <cols>
    <col min="1" max="1" width="20.7109375" style="3" customWidth="1"/>
    <col min="2" max="4" width="14.7109375" style="3" customWidth="1"/>
    <col min="5" max="5" width="16.7109375" style="3" customWidth="1"/>
    <col min="6" max="6" width="12.7109375" style="3" customWidth="1"/>
    <col min="7" max="7" width="18.7109375" style="3" customWidth="1"/>
    <col min="8" max="9" width="14.7109375" style="3" customWidth="1"/>
    <col min="10" max="10" width="16.7109375" style="3" customWidth="1"/>
    <col min="11" max="11" width="18.7109375" style="3" customWidth="1"/>
    <col min="12" max="12" width="12.7109375" style="3" customWidth="1"/>
    <col min="13" max="16384" width="18.7109375" style="3" customWidth="1"/>
  </cols>
  <sheetData>
    <row r="1" ht="23.25">
      <c r="F1" s="102" t="s">
        <v>106</v>
      </c>
    </row>
    <row r="2" ht="18.75">
      <c r="F2" s="114"/>
    </row>
    <row r="3" spans="1:4" s="32" customFormat="1" ht="21">
      <c r="A3" s="34"/>
      <c r="B3" s="34"/>
      <c r="C3" s="34"/>
      <c r="D3" s="77" t="s">
        <v>176</v>
      </c>
    </row>
    <row r="4" spans="2:7" s="25" customFormat="1" ht="18.75">
      <c r="B4" s="115" t="s">
        <v>174</v>
      </c>
      <c r="G4" s="115" t="s">
        <v>175</v>
      </c>
    </row>
    <row r="5" spans="2:10" ht="15.75">
      <c r="B5" s="4"/>
      <c r="E5" s="5" t="s">
        <v>164</v>
      </c>
      <c r="F5" s="5"/>
      <c r="G5" s="4"/>
      <c r="J5" s="5" t="s">
        <v>164</v>
      </c>
    </row>
    <row r="6" spans="1:10" ht="15.75">
      <c r="A6" s="6" t="s">
        <v>185</v>
      </c>
      <c r="B6" s="7" t="s">
        <v>179</v>
      </c>
      <c r="C6" s="7" t="s">
        <v>113</v>
      </c>
      <c r="D6" s="7" t="s">
        <v>167</v>
      </c>
      <c r="E6" s="7" t="s">
        <v>165</v>
      </c>
      <c r="F6" s="7"/>
      <c r="G6" s="7" t="s">
        <v>179</v>
      </c>
      <c r="H6" s="7" t="s">
        <v>113</v>
      </c>
      <c r="I6" s="7" t="s">
        <v>167</v>
      </c>
      <c r="J6" s="7" t="s">
        <v>165</v>
      </c>
    </row>
    <row r="7" spans="1:10" ht="15.75">
      <c r="A7" s="8">
        <v>1</v>
      </c>
      <c r="B7" s="10">
        <v>0.175</v>
      </c>
      <c r="C7" s="10">
        <f>B7</f>
        <v>0.175</v>
      </c>
      <c r="D7" s="35"/>
      <c r="E7" s="35"/>
      <c r="F7" s="35"/>
      <c r="G7" s="10">
        <v>0.0995</v>
      </c>
      <c r="H7" s="10">
        <f>G7</f>
        <v>0.0995</v>
      </c>
      <c r="I7" s="35"/>
      <c r="J7" s="35"/>
    </row>
    <row r="8" spans="1:10" ht="15.75">
      <c r="A8" s="8">
        <f>A7+1</f>
        <v>2</v>
      </c>
      <c r="B8" s="10">
        <f>B7</f>
        <v>0.175</v>
      </c>
      <c r="C8" s="10">
        <v>0.1788</v>
      </c>
      <c r="D8" s="35">
        <f>C8-B8</f>
        <v>0.003799999999999998</v>
      </c>
      <c r="E8" s="35">
        <v>0.126</v>
      </c>
      <c r="F8" s="35"/>
      <c r="G8" s="10">
        <v>0.0994</v>
      </c>
      <c r="H8" s="10">
        <v>0.1005</v>
      </c>
      <c r="I8" s="35">
        <f>H8-G8</f>
        <v>0.0011000000000000038</v>
      </c>
      <c r="J8" s="35">
        <v>0.086</v>
      </c>
    </row>
    <row r="9" spans="1:10" ht="15.75">
      <c r="A9" s="8">
        <f>A8+1</f>
        <v>3</v>
      </c>
      <c r="B9" s="10">
        <v>0.1755</v>
      </c>
      <c r="C9" s="10">
        <v>0.2574</v>
      </c>
      <c r="D9" s="35">
        <f>C9-B9</f>
        <v>0.08190000000000003</v>
      </c>
      <c r="E9" s="35">
        <v>0.056</v>
      </c>
      <c r="F9" s="35"/>
      <c r="G9" s="10">
        <v>0.0997</v>
      </c>
      <c r="H9" s="10">
        <v>0.1536</v>
      </c>
      <c r="I9" s="35">
        <f>H9-G9</f>
        <v>0.05389999999999999</v>
      </c>
      <c r="J9" s="35">
        <v>0.021</v>
      </c>
    </row>
    <row r="10" spans="1:7" ht="15.75">
      <c r="A10" s="8"/>
      <c r="B10" s="10"/>
      <c r="C10" s="10"/>
      <c r="E10" s="10"/>
      <c r="F10" s="10"/>
      <c r="G10" s="10"/>
    </row>
    <row r="11" spans="1:10" ht="21">
      <c r="A11" s="34"/>
      <c r="B11" s="34"/>
      <c r="D11" s="77" t="s">
        <v>166</v>
      </c>
      <c r="E11" s="32"/>
      <c r="F11" s="32"/>
      <c r="G11" s="32"/>
      <c r="H11" s="32"/>
      <c r="I11" s="32"/>
      <c r="J11" s="32"/>
    </row>
    <row r="12" spans="1:7" s="25" customFormat="1" ht="18.75">
      <c r="A12" s="43"/>
      <c r="B12" s="115" t="s">
        <v>174</v>
      </c>
      <c r="G12" s="115" t="s">
        <v>175</v>
      </c>
    </row>
    <row r="13" spans="1:9" ht="15.75">
      <c r="A13" s="6" t="str">
        <f>A6</f>
        <v>Example</v>
      </c>
      <c r="B13" s="7" t="s">
        <v>179</v>
      </c>
      <c r="C13" s="7" t="s">
        <v>113</v>
      </c>
      <c r="D13" s="7" t="s">
        <v>167</v>
      </c>
      <c r="G13" s="7" t="s">
        <v>179</v>
      </c>
      <c r="H13" s="7" t="s">
        <v>113</v>
      </c>
      <c r="I13" s="7" t="s">
        <v>167</v>
      </c>
    </row>
    <row r="14" spans="1:9" ht="15.75">
      <c r="A14" s="8">
        <f>A7</f>
        <v>1</v>
      </c>
      <c r="B14" s="10">
        <v>0.0584</v>
      </c>
      <c r="C14" s="10">
        <f>B14</f>
        <v>0.0584</v>
      </c>
      <c r="D14" s="35"/>
      <c r="E14" s="31"/>
      <c r="F14" s="31"/>
      <c r="G14" s="10">
        <v>0.018</v>
      </c>
      <c r="H14" s="10">
        <f>G14</f>
        <v>0.018</v>
      </c>
      <c r="I14" s="35"/>
    </row>
    <row r="15" spans="1:9" ht="15.75">
      <c r="A15" s="8">
        <f>A14+1</f>
        <v>2</v>
      </c>
      <c r="B15" s="10">
        <v>0.0585</v>
      </c>
      <c r="C15" s="10">
        <f>(286762-54175)/(4892514-424327)</f>
        <v>0.05205399863524065</v>
      </c>
      <c r="D15" s="35">
        <f>C15-B15</f>
        <v>-0.0064460013647593545</v>
      </c>
      <c r="E15" s="31"/>
      <c r="F15" s="31"/>
      <c r="G15" s="10">
        <v>0.0181</v>
      </c>
      <c r="H15" s="10">
        <f>(88954-36567)/(4892514-424327)</f>
        <v>0.011724442150697812</v>
      </c>
      <c r="I15" s="35">
        <f>H15-G15</f>
        <v>-0.00637555784930219</v>
      </c>
    </row>
    <row r="16" spans="1:9" ht="15.75">
      <c r="A16" s="8">
        <f>A15+1</f>
        <v>3</v>
      </c>
      <c r="B16" s="10">
        <v>0.0586</v>
      </c>
      <c r="C16" s="10">
        <f>(262071-131036)/(4069551-2034776)</f>
        <v>0.0643977835387205</v>
      </c>
      <c r="D16" s="35">
        <f>C16-B16</f>
        <v>0.0057977835387204996</v>
      </c>
      <c r="E16" s="31"/>
      <c r="F16" s="31"/>
      <c r="G16" s="10">
        <v>0.0182</v>
      </c>
      <c r="H16" s="10">
        <f>(88954-48267)/(4069551-2034776)</f>
        <v>0.019995822633952158</v>
      </c>
      <c r="I16" s="35">
        <f>H16-G16</f>
        <v>0.0017958226339521571</v>
      </c>
    </row>
    <row r="17" spans="1:9" ht="15.75">
      <c r="A17" s="8"/>
      <c r="B17" s="10"/>
      <c r="C17" s="10"/>
      <c r="H17" s="10"/>
      <c r="I17" s="10"/>
    </row>
    <row r="18" spans="1:10" ht="21">
      <c r="A18" s="34"/>
      <c r="B18" s="34"/>
      <c r="E18" s="77" t="s">
        <v>177</v>
      </c>
      <c r="F18" s="32"/>
      <c r="G18" s="32"/>
      <c r="H18" s="32"/>
      <c r="I18" s="32"/>
      <c r="J18" s="32"/>
    </row>
    <row r="19" spans="1:7" s="25" customFormat="1" ht="18.75">
      <c r="A19" s="43"/>
      <c r="B19" s="115" t="s">
        <v>174</v>
      </c>
      <c r="G19" s="115" t="s">
        <v>175</v>
      </c>
    </row>
    <row r="20" spans="1:9" ht="15.75">
      <c r="A20" s="6" t="str">
        <f>A13</f>
        <v>Example</v>
      </c>
      <c r="B20" s="7" t="s">
        <v>179</v>
      </c>
      <c r="C20" s="7" t="s">
        <v>113</v>
      </c>
      <c r="D20" s="7" t="s">
        <v>167</v>
      </c>
      <c r="G20" s="7" t="s">
        <v>179</v>
      </c>
      <c r="H20" s="7" t="s">
        <v>113</v>
      </c>
      <c r="I20" s="7" t="s">
        <v>167</v>
      </c>
    </row>
    <row r="21" spans="1:9" ht="15.75">
      <c r="A21" s="8">
        <f>A14</f>
        <v>1</v>
      </c>
      <c r="B21" s="10">
        <v>0.6141</v>
      </c>
      <c r="C21" s="10">
        <f>B21</f>
        <v>0.6141</v>
      </c>
      <c r="D21" s="35"/>
      <c r="E21" s="31"/>
      <c r="F21" s="31"/>
      <c r="G21" s="10">
        <v>0.3752</v>
      </c>
      <c r="H21" s="10">
        <f>G21</f>
        <v>0.3752</v>
      </c>
      <c r="I21" s="35"/>
    </row>
    <row r="22" spans="1:9" ht="15.75">
      <c r="A22" s="8">
        <f>A21+1</f>
        <v>2</v>
      </c>
      <c r="B22" s="10">
        <v>0.6209</v>
      </c>
      <c r="C22" s="10">
        <v>0.6254</v>
      </c>
      <c r="D22" s="35">
        <f>C22-B22</f>
        <v>0.0044999999999999485</v>
      </c>
      <c r="E22" s="31"/>
      <c r="F22" s="31"/>
      <c r="G22" s="10">
        <v>0.3796</v>
      </c>
      <c r="H22" s="10">
        <v>0.3825</v>
      </c>
      <c r="I22" s="35">
        <f>H22-G22</f>
        <v>0.0029000000000000137</v>
      </c>
    </row>
    <row r="23" spans="1:9" ht="15.75">
      <c r="A23" s="8">
        <f>A22+1</f>
        <v>3</v>
      </c>
      <c r="B23" s="10">
        <v>0.6345</v>
      </c>
      <c r="C23" s="10">
        <v>0.6383</v>
      </c>
      <c r="D23" s="35">
        <f>C23-B23</f>
        <v>0.0038000000000000256</v>
      </c>
      <c r="E23" s="31"/>
      <c r="F23" s="31"/>
      <c r="G23" s="10">
        <v>0.3885</v>
      </c>
      <c r="H23" s="10">
        <v>0.391</v>
      </c>
      <c r="I23" s="35">
        <f>H23-G23</f>
        <v>0.0025000000000000022</v>
      </c>
    </row>
    <row r="24" spans="1:2" ht="15.75">
      <c r="A24" s="9"/>
      <c r="B24" s="9"/>
    </row>
    <row r="25" spans="1:5" ht="21">
      <c r="A25" s="9"/>
      <c r="B25" s="9"/>
      <c r="C25" s="9"/>
      <c r="E25" s="77" t="s">
        <v>178</v>
      </c>
    </row>
    <row r="26" spans="1:7" s="25" customFormat="1" ht="18.75">
      <c r="A26" s="43"/>
      <c r="B26" s="115" t="s">
        <v>174</v>
      </c>
      <c r="G26" s="115" t="s">
        <v>175</v>
      </c>
    </row>
    <row r="27" spans="1:9" ht="15.75">
      <c r="A27" s="6" t="str">
        <f>A20</f>
        <v>Example</v>
      </c>
      <c r="B27" s="7" t="s">
        <v>179</v>
      </c>
      <c r="C27" s="7" t="s">
        <v>113</v>
      </c>
      <c r="D27" s="7" t="s">
        <v>167</v>
      </c>
      <c r="G27" s="7" t="s">
        <v>179</v>
      </c>
      <c r="H27" s="7" t="s">
        <v>113</v>
      </c>
      <c r="I27" s="7" t="s">
        <v>167</v>
      </c>
    </row>
    <row r="28" spans="1:9" ht="15.75">
      <c r="A28" s="8">
        <f>A21</f>
        <v>1</v>
      </c>
      <c r="B28" s="10">
        <v>1.3106</v>
      </c>
      <c r="C28" s="10">
        <f>B28</f>
        <v>1.3106</v>
      </c>
      <c r="D28" s="35"/>
      <c r="E28" s="31"/>
      <c r="F28" s="31"/>
      <c r="G28" s="10">
        <v>0.936</v>
      </c>
      <c r="H28" s="10">
        <f>G28</f>
        <v>0.936</v>
      </c>
      <c r="I28" s="35"/>
    </row>
    <row r="29" spans="1:9" ht="15.75">
      <c r="A29" s="8">
        <f>A28+1</f>
        <v>2</v>
      </c>
      <c r="B29" s="10">
        <v>1.2228</v>
      </c>
      <c r="C29" s="10">
        <v>1.1267</v>
      </c>
      <c r="D29" s="35">
        <f>C29-B29</f>
        <v>-0.09610000000000007</v>
      </c>
      <c r="E29" s="31"/>
      <c r="F29" s="31"/>
      <c r="G29" s="10">
        <v>0.8709</v>
      </c>
      <c r="H29" s="10">
        <v>0.7995</v>
      </c>
      <c r="I29" s="35">
        <f>H29-G29</f>
        <v>-0.07140000000000002</v>
      </c>
    </row>
    <row r="30" spans="1:9" ht="15.75">
      <c r="A30" s="8">
        <f>A29+1</f>
        <v>3</v>
      </c>
      <c r="B30" s="10">
        <v>1.1439</v>
      </c>
      <c r="C30" s="10">
        <v>0.5028</v>
      </c>
      <c r="D30" s="35">
        <f>C30-B30</f>
        <v>-0.6410999999999999</v>
      </c>
      <c r="E30" s="31"/>
      <c r="F30" s="31"/>
      <c r="G30" s="10">
        <v>0.8122</v>
      </c>
      <c r="H30" s="10">
        <v>0.3362</v>
      </c>
      <c r="I30" s="35">
        <f>H30-G30</f>
        <v>-0.47600000000000003</v>
      </c>
    </row>
    <row r="32" spans="1:9" s="29" customFormat="1" ht="21">
      <c r="A32" s="77" t="s">
        <v>186</v>
      </c>
      <c r="B32" s="30"/>
      <c r="G32" s="77" t="s">
        <v>187</v>
      </c>
      <c r="H32" s="3"/>
      <c r="I32" s="3"/>
    </row>
    <row r="33" spans="2:12" s="29" customFormat="1" ht="15.75">
      <c r="B33" s="4"/>
      <c r="C33" s="38" t="s">
        <v>112</v>
      </c>
      <c r="E33" s="38" t="s">
        <v>170</v>
      </c>
      <c r="F33" s="38" t="s">
        <v>113</v>
      </c>
      <c r="H33" s="4"/>
      <c r="I33" s="38" t="s">
        <v>112</v>
      </c>
      <c r="K33" s="38" t="s">
        <v>170</v>
      </c>
      <c r="L33" s="38" t="s">
        <v>113</v>
      </c>
    </row>
    <row r="34" spans="1:12" s="29" customFormat="1" ht="15.75">
      <c r="A34" s="39" t="s">
        <v>168</v>
      </c>
      <c r="B34" s="39" t="s">
        <v>179</v>
      </c>
      <c r="C34" s="39" t="s">
        <v>169</v>
      </c>
      <c r="D34" s="39" t="s">
        <v>113</v>
      </c>
      <c r="E34" s="39" t="s">
        <v>171</v>
      </c>
      <c r="F34" s="39" t="s">
        <v>169</v>
      </c>
      <c r="G34" s="39" t="s">
        <v>168</v>
      </c>
      <c r="H34" s="39" t="s">
        <v>112</v>
      </c>
      <c r="I34" s="39" t="s">
        <v>169</v>
      </c>
      <c r="J34" s="39" t="s">
        <v>113</v>
      </c>
      <c r="K34" s="39" t="s">
        <v>171</v>
      </c>
      <c r="L34" s="39" t="s">
        <v>169</v>
      </c>
    </row>
    <row r="35" spans="1:12" s="29" customFormat="1" ht="15.75">
      <c r="A35" s="38">
        <v>1</v>
      </c>
      <c r="B35" s="36">
        <v>4919918</v>
      </c>
      <c r="C35" s="40">
        <f>B35/$B$39</f>
        <v>0.8589927653096624</v>
      </c>
      <c r="D35" s="36">
        <v>4892514</v>
      </c>
      <c r="E35" s="42">
        <f>D35+D38</f>
        <v>4468187</v>
      </c>
      <c r="F35" s="40">
        <f>E35/$E$39</f>
        <v>0.8424283697185694</v>
      </c>
      <c r="G35" s="38">
        <v>1</v>
      </c>
      <c r="H35" s="36">
        <v>4886073</v>
      </c>
      <c r="I35" s="40">
        <f>H35/$H$39</f>
        <v>0.8558766280856467</v>
      </c>
      <c r="J35" s="36">
        <v>4069551</v>
      </c>
      <c r="K35" s="42">
        <f>J35+J38</f>
        <v>2034775</v>
      </c>
      <c r="L35" s="40">
        <f>K35/$K$39</f>
        <v>0.5998812487046586</v>
      </c>
    </row>
    <row r="36" spans="1:12" s="29" customFormat="1" ht="15.75">
      <c r="A36" s="38">
        <v>2</v>
      </c>
      <c r="B36" s="36">
        <v>453766</v>
      </c>
      <c r="C36" s="40">
        <f>B36/$B$39</f>
        <v>0.07922524544992504</v>
      </c>
      <c r="D36" s="36">
        <v>450304</v>
      </c>
      <c r="E36" s="37">
        <f>D36</f>
        <v>450304</v>
      </c>
      <c r="F36" s="40">
        <f>E36/$E$39</f>
        <v>0.08489995262010087</v>
      </c>
      <c r="G36" s="38">
        <v>2</v>
      </c>
      <c r="H36" s="36">
        <v>443376</v>
      </c>
      <c r="I36" s="40">
        <f>H36/$H$39</f>
        <v>0.07766465131693727</v>
      </c>
      <c r="J36" s="36">
        <v>440592</v>
      </c>
      <c r="K36" s="37">
        <f>J36</f>
        <v>440592</v>
      </c>
      <c r="L36" s="40">
        <f>K36/$K$39</f>
        <v>0.12989292630845325</v>
      </c>
    </row>
    <row r="37" spans="1:12" s="29" customFormat="1" ht="15.75">
      <c r="A37" s="38">
        <v>3</v>
      </c>
      <c r="B37" s="36">
        <v>353859</v>
      </c>
      <c r="C37" s="40">
        <f>B37/$B$39</f>
        <v>0.06178198924041251</v>
      </c>
      <c r="D37" s="36">
        <v>385446</v>
      </c>
      <c r="E37" s="37">
        <f>D37</f>
        <v>385446</v>
      </c>
      <c r="F37" s="40">
        <f>E37/$E$39</f>
        <v>0.07267167766132969</v>
      </c>
      <c r="G37" s="38">
        <v>3</v>
      </c>
      <c r="H37" s="36">
        <v>379403</v>
      </c>
      <c r="I37" s="40">
        <f>H37/$H$39</f>
        <v>0.06645872059741609</v>
      </c>
      <c r="J37" s="36">
        <v>916596</v>
      </c>
      <c r="K37" s="37">
        <f>J37</f>
        <v>916596</v>
      </c>
      <c r="L37" s="40">
        <f>K37/$K$39</f>
        <v>0.27022582498688813</v>
      </c>
    </row>
    <row r="38" spans="1:12" ht="15.75">
      <c r="A38" s="38">
        <v>4</v>
      </c>
      <c r="B38" s="36"/>
      <c r="C38" s="29"/>
      <c r="D38" s="36">
        <v>-424327</v>
      </c>
      <c r="E38" s="29"/>
      <c r="F38" s="29"/>
      <c r="G38" s="38">
        <v>4</v>
      </c>
      <c r="H38" s="36"/>
      <c r="I38" s="29"/>
      <c r="J38" s="36">
        <v>-2034776</v>
      </c>
      <c r="K38" s="29"/>
      <c r="L38" s="29"/>
    </row>
    <row r="39" spans="1:12" ht="15.75">
      <c r="A39" s="29"/>
      <c r="B39" s="37">
        <f>SUM(B35:B38)</f>
        <v>5727543</v>
      </c>
      <c r="C39" s="41">
        <f>SUM(C35:C38)</f>
        <v>1</v>
      </c>
      <c r="D39" s="37">
        <f>SUM(D35:D38)</f>
        <v>5303937</v>
      </c>
      <c r="E39" s="37">
        <f>SUM(E35:E38)</f>
        <v>5303937</v>
      </c>
      <c r="F39" s="41">
        <f>SUM(F35:F38)</f>
        <v>0.9999999999999999</v>
      </c>
      <c r="G39" s="29"/>
      <c r="H39" s="37">
        <f>SUM(H35:H38)</f>
        <v>5708852</v>
      </c>
      <c r="I39" s="41">
        <f>SUM(I35:I38)</f>
        <v>1</v>
      </c>
      <c r="J39" s="37">
        <f>SUM(J35:J38)</f>
        <v>3391963</v>
      </c>
      <c r="K39" s="37">
        <f>SUM(K35:K38)</f>
        <v>3391963</v>
      </c>
      <c r="L39" s="41">
        <f>SUM(L35:L38)</f>
        <v>1</v>
      </c>
    </row>
    <row r="40" spans="1:12" ht="15.75">
      <c r="A40" s="29" t="s">
        <v>172</v>
      </c>
      <c r="B40" s="41">
        <f>C$35*B$15+C$36*B$22+C$37*B$29</f>
        <v>0.17498904811365013</v>
      </c>
      <c r="C40" s="29"/>
      <c r="D40" s="41">
        <f>F$35*C$15+F$36*C$22+F$37*C$29</f>
        <v>0.17882737479724964</v>
      </c>
      <c r="E40" s="29"/>
      <c r="F40" s="29"/>
      <c r="G40" s="29" t="s">
        <v>172</v>
      </c>
      <c r="H40" s="41">
        <f>I$35*B$16+I$36*B$23+I$37*B$30</f>
        <v>0.17545472215779984</v>
      </c>
      <c r="I40" s="29"/>
      <c r="J40" s="41">
        <f>L$35*C$16+L$36*C$23+L$37*C$30</f>
        <v>0.257411222469113</v>
      </c>
      <c r="K40" s="29"/>
      <c r="L40" s="29"/>
    </row>
    <row r="41" spans="1:12" ht="15.75">
      <c r="A41" s="29" t="s">
        <v>173</v>
      </c>
      <c r="B41" s="41">
        <f>C$35*G$15+C$36*G$22+C$37*G$29</f>
        <v>0.0994276066543717</v>
      </c>
      <c r="C41" s="41"/>
      <c r="D41" s="41">
        <f>F$35*H$15+F$36*H$22+F$37*H$29</f>
        <v>0.1004522408542937</v>
      </c>
      <c r="E41" s="29"/>
      <c r="F41" s="29"/>
      <c r="G41" s="29" t="s">
        <v>173</v>
      </c>
      <c r="H41" s="41">
        <f>I$35*G$16+I$36*G$23+I$37*G$30</f>
        <v>0.09972744453701024</v>
      </c>
      <c r="I41" s="41"/>
      <c r="J41" s="41">
        <f>L$35*H$16+L$36*H$23+L$37*H$30</f>
        <v>0.1536331755977291</v>
      </c>
      <c r="K41" s="29"/>
      <c r="L41" s="29"/>
    </row>
    <row r="43" spans="1:8" ht="18.75">
      <c r="A43" s="66" t="s">
        <v>224</v>
      </c>
      <c r="H43" s="29"/>
    </row>
    <row r="44" ht="15.75">
      <c r="H44" s="29"/>
    </row>
    <row r="45" ht="15.75">
      <c r="H45" s="39"/>
    </row>
    <row r="46" ht="15.75">
      <c r="H46" s="29"/>
    </row>
    <row r="47" ht="15.75">
      <c r="H47" s="29"/>
    </row>
    <row r="48" ht="15.75">
      <c r="H48" s="29"/>
    </row>
    <row r="49" ht="15.75">
      <c r="H49" s="29"/>
    </row>
    <row r="50" ht="15.75">
      <c r="H50" s="29"/>
    </row>
    <row r="51" spans="7:8" ht="15.75">
      <c r="G51" s="29"/>
      <c r="H51" s="29"/>
    </row>
    <row r="52" spans="7:8" ht="15.75">
      <c r="G52" s="29"/>
      <c r="H52" s="29"/>
    </row>
  </sheetData>
  <printOptions/>
  <pageMargins left="1" right="0.75" top="1" bottom="0.75" header="0.5" footer="0.5"/>
  <pageSetup fitToHeight="1" fitToWidth="1" horizontalDpi="300" verticalDpi="300" orientation="landscape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88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116.421875" style="101" customWidth="1"/>
    <col min="2" max="5" width="13.7109375" style="101" customWidth="1"/>
    <col min="6" max="6" width="17.7109375" style="101" customWidth="1"/>
    <col min="7" max="7" width="18.7109375" style="101" customWidth="1"/>
    <col min="8" max="8" width="6.421875" style="101" customWidth="1"/>
    <col min="9" max="9" width="14.57421875" style="101" customWidth="1"/>
    <col min="10" max="10" width="12.7109375" style="101" customWidth="1"/>
    <col min="11" max="11" width="15.140625" style="101" customWidth="1"/>
    <col min="12" max="12" width="28.28125" style="101" customWidth="1"/>
    <col min="13" max="16384" width="12.7109375" style="101" customWidth="1"/>
  </cols>
  <sheetData>
    <row r="1" spans="1:20" s="71" customFormat="1" ht="23.25">
      <c r="A1" s="23"/>
      <c r="B1" s="23" t="s">
        <v>197</v>
      </c>
      <c r="D1" s="23"/>
      <c r="H1" s="23"/>
      <c r="I1" s="23"/>
      <c r="J1" s="23"/>
      <c r="L1" s="72"/>
      <c r="N1" s="23"/>
      <c r="O1" s="23"/>
      <c r="P1" s="23"/>
      <c r="Q1" s="23"/>
      <c r="R1" s="23"/>
      <c r="S1" s="23"/>
      <c r="T1" s="23"/>
    </row>
    <row r="2" spans="1:20" s="71" customFormat="1" ht="23.25">
      <c r="A2" s="23"/>
      <c r="B2" s="102" t="s">
        <v>190</v>
      </c>
      <c r="D2" s="23"/>
      <c r="H2" s="23"/>
      <c r="I2" s="23"/>
      <c r="J2" s="23"/>
      <c r="L2" s="72"/>
      <c r="N2" s="23"/>
      <c r="O2" s="23"/>
      <c r="P2" s="23"/>
      <c r="Q2" s="23"/>
      <c r="R2" s="23"/>
      <c r="S2" s="23"/>
      <c r="T2" s="23"/>
    </row>
    <row r="3" spans="1:20" s="73" customFormat="1" ht="21">
      <c r="A3" s="77" t="s">
        <v>154</v>
      </c>
      <c r="B3" s="77"/>
      <c r="C3" s="77"/>
      <c r="D3" s="77"/>
      <c r="E3" s="77"/>
      <c r="F3" s="77"/>
      <c r="G3" s="77"/>
      <c r="H3" s="77"/>
      <c r="J3" s="74"/>
      <c r="K3" s="75"/>
      <c r="L3" s="54"/>
      <c r="M3" s="75"/>
      <c r="N3" s="76"/>
      <c r="O3" s="76"/>
      <c r="P3" s="54"/>
      <c r="Q3" s="77"/>
      <c r="R3" s="77"/>
      <c r="S3" s="77"/>
      <c r="T3" s="77"/>
    </row>
    <row r="4" spans="1:20" s="73" customFormat="1" ht="21">
      <c r="A4" s="77"/>
      <c r="B4" s="77"/>
      <c r="C4" s="77"/>
      <c r="D4" s="77"/>
      <c r="E4" s="77"/>
      <c r="F4" s="77"/>
      <c r="G4" s="77"/>
      <c r="H4" s="77"/>
      <c r="J4" s="74"/>
      <c r="K4" s="75"/>
      <c r="L4" s="54"/>
      <c r="M4" s="75"/>
      <c r="N4" s="76"/>
      <c r="O4" s="76"/>
      <c r="P4" s="54"/>
      <c r="Q4" s="77"/>
      <c r="R4" s="77"/>
      <c r="S4" s="77"/>
      <c r="T4" s="77"/>
    </row>
    <row r="5" spans="2:16" s="26" customFormat="1" ht="15.75">
      <c r="B5" s="5" t="s">
        <v>19</v>
      </c>
      <c r="C5" s="5" t="s">
        <v>163</v>
      </c>
      <c r="D5" s="5" t="s">
        <v>20</v>
      </c>
      <c r="E5" s="5" t="s">
        <v>108</v>
      </c>
      <c r="F5" s="5"/>
      <c r="G5" s="5"/>
      <c r="P5" s="85"/>
    </row>
    <row r="6" spans="1:16" s="26" customFormat="1" ht="18.75">
      <c r="A6" s="92" t="s">
        <v>4</v>
      </c>
      <c r="B6" s="7" t="s">
        <v>5</v>
      </c>
      <c r="C6" s="7" t="s">
        <v>6</v>
      </c>
      <c r="D6" s="7" t="s">
        <v>7</v>
      </c>
      <c r="E6" s="7" t="s">
        <v>107</v>
      </c>
      <c r="F6" s="7" t="s">
        <v>110</v>
      </c>
      <c r="G6" s="7" t="s">
        <v>111</v>
      </c>
      <c r="H6" s="78"/>
      <c r="P6" s="85"/>
    </row>
    <row r="7" spans="1:16" s="26" customFormat="1" ht="15.75">
      <c r="A7" s="4" t="s">
        <v>132</v>
      </c>
      <c r="B7" s="13">
        <v>1000000</v>
      </c>
      <c r="C7" s="13">
        <v>1000000</v>
      </c>
      <c r="D7" s="13">
        <v>1000000</v>
      </c>
      <c r="E7" s="20">
        <v>-500000</v>
      </c>
      <c r="F7" s="14">
        <v>2500000</v>
      </c>
      <c r="G7" s="14">
        <v>3000000</v>
      </c>
      <c r="H7" s="78"/>
      <c r="P7" s="85"/>
    </row>
    <row r="8" spans="1:16" s="26" customFormat="1" ht="15.75">
      <c r="A8" s="4" t="s">
        <v>105</v>
      </c>
      <c r="B8" s="103">
        <v>0.8</v>
      </c>
      <c r="C8" s="103">
        <v>0.2</v>
      </c>
      <c r="D8" s="103">
        <v>0.4</v>
      </c>
      <c r="E8" s="103"/>
      <c r="F8" s="15"/>
      <c r="G8" s="15"/>
      <c r="H8" s="78"/>
      <c r="K8" s="79"/>
      <c r="P8" s="85"/>
    </row>
    <row r="9" spans="1:16" s="26" customFormat="1" ht="15.75">
      <c r="A9" s="4" t="s">
        <v>21</v>
      </c>
      <c r="B9" s="13">
        <v>800000</v>
      </c>
      <c r="C9" s="13">
        <v>200000</v>
      </c>
      <c r="D9" s="13">
        <v>400000</v>
      </c>
      <c r="F9" s="14"/>
      <c r="G9" s="14"/>
      <c r="H9" s="78"/>
      <c r="K9" s="79"/>
      <c r="P9" s="85"/>
    </row>
    <row r="10" spans="1:16" s="26" customFormat="1" ht="15.75">
      <c r="A10" s="4" t="s">
        <v>114</v>
      </c>
      <c r="B10" s="81">
        <v>0.09</v>
      </c>
      <c r="C10" s="81">
        <v>0.08</v>
      </c>
      <c r="D10" s="81">
        <v>0.07</v>
      </c>
      <c r="E10" s="16">
        <v>0.09</v>
      </c>
      <c r="F10" s="16">
        <v>0.07800000000000001</v>
      </c>
      <c r="G10" s="16">
        <v>0.08</v>
      </c>
      <c r="H10" s="15"/>
      <c r="I10" s="27"/>
      <c r="P10" s="85"/>
    </row>
    <row r="11" spans="1:16" s="26" customFormat="1" ht="15.75">
      <c r="A11" s="4" t="s">
        <v>22</v>
      </c>
      <c r="B11" s="81">
        <v>0.11</v>
      </c>
      <c r="C11" s="81">
        <v>0.12</v>
      </c>
      <c r="D11" s="81">
        <v>0.13</v>
      </c>
      <c r="E11" s="16">
        <v>0.11</v>
      </c>
      <c r="F11" s="17">
        <v>0.122</v>
      </c>
      <c r="G11" s="17">
        <v>0.12</v>
      </c>
      <c r="H11" s="15"/>
      <c r="K11" s="80"/>
      <c r="P11" s="85"/>
    </row>
    <row r="12" spans="1:16" s="26" customFormat="1" ht="15.75">
      <c r="A12" s="4" t="s">
        <v>23</v>
      </c>
      <c r="B12" s="104">
        <v>1250000</v>
      </c>
      <c r="C12" s="104">
        <v>1250000</v>
      </c>
      <c r="D12" s="104">
        <v>1250000</v>
      </c>
      <c r="E12" s="14">
        <v>-625000</v>
      </c>
      <c r="F12" s="14">
        <v>3125000</v>
      </c>
      <c r="G12" s="14">
        <v>3750000</v>
      </c>
      <c r="H12" s="15"/>
      <c r="K12" s="80"/>
      <c r="P12" s="85"/>
    </row>
    <row r="13" spans="1:16" s="26" customFormat="1" ht="15.75">
      <c r="A13" s="4" t="s">
        <v>24</v>
      </c>
      <c r="B13" s="81">
        <v>0.8</v>
      </c>
      <c r="C13" s="81">
        <v>0.8</v>
      </c>
      <c r="D13" s="81">
        <v>0.8</v>
      </c>
      <c r="E13" s="81">
        <v>0.8</v>
      </c>
      <c r="F13" s="17">
        <v>0.8</v>
      </c>
      <c r="G13" s="17">
        <v>0.8</v>
      </c>
      <c r="H13" s="15"/>
      <c r="K13" s="80"/>
      <c r="P13" s="85"/>
    </row>
    <row r="14" spans="1:16" s="26" customFormat="1" ht="15.75">
      <c r="A14" s="18" t="s">
        <v>31</v>
      </c>
      <c r="B14" s="82">
        <v>112500</v>
      </c>
      <c r="C14" s="82">
        <v>100000</v>
      </c>
      <c r="D14" s="82">
        <v>87500</v>
      </c>
      <c r="E14" s="82">
        <v>-56250</v>
      </c>
      <c r="F14" s="14">
        <v>243750</v>
      </c>
      <c r="G14" s="14">
        <v>300000</v>
      </c>
      <c r="H14" s="28"/>
      <c r="P14" s="85"/>
    </row>
    <row r="15" spans="1:16" s="26" customFormat="1" ht="15.75">
      <c r="A15" s="4" t="s">
        <v>25</v>
      </c>
      <c r="B15" s="81">
        <v>0.8</v>
      </c>
      <c r="C15" s="81">
        <v>0.8</v>
      </c>
      <c r="D15" s="81">
        <v>0.8</v>
      </c>
      <c r="E15" s="16">
        <v>0.8</v>
      </c>
      <c r="F15" s="17">
        <v>0.8</v>
      </c>
      <c r="G15" s="17">
        <v>0.8</v>
      </c>
      <c r="H15" s="15"/>
      <c r="I15" s="78"/>
      <c r="J15" s="78"/>
      <c r="K15" s="78"/>
      <c r="L15" s="83"/>
      <c r="N15" s="22"/>
      <c r="O15" s="78"/>
      <c r="P15" s="85"/>
    </row>
    <row r="16" spans="1:16" s="26" customFormat="1" ht="15.75">
      <c r="A16" s="4" t="s">
        <v>26</v>
      </c>
      <c r="B16" s="84">
        <v>1000000</v>
      </c>
      <c r="C16" s="84">
        <v>1000000</v>
      </c>
      <c r="D16" s="84">
        <v>1000000</v>
      </c>
      <c r="E16" s="84">
        <v>-500000</v>
      </c>
      <c r="F16" s="14">
        <v>2500000</v>
      </c>
      <c r="G16" s="14">
        <v>3000000</v>
      </c>
      <c r="H16" s="15"/>
      <c r="I16" s="78"/>
      <c r="J16" s="78"/>
      <c r="K16" s="78"/>
      <c r="M16" s="80"/>
      <c r="N16" s="78"/>
      <c r="O16" s="78"/>
      <c r="P16" s="85"/>
    </row>
    <row r="17" spans="1:16" s="26" customFormat="1" ht="15.75">
      <c r="A17" s="4" t="s">
        <v>33</v>
      </c>
      <c r="B17" s="67">
        <v>0</v>
      </c>
      <c r="C17" s="67">
        <v>0</v>
      </c>
      <c r="D17" s="67">
        <v>1.1641532182693483E-16</v>
      </c>
      <c r="E17" s="67">
        <v>0</v>
      </c>
      <c r="F17" s="67">
        <v>0</v>
      </c>
      <c r="G17" s="67">
        <v>0</v>
      </c>
      <c r="H17" s="15"/>
      <c r="I17" s="78"/>
      <c r="J17" s="78"/>
      <c r="K17" s="78"/>
      <c r="L17" s="85"/>
      <c r="M17" s="78"/>
      <c r="N17" s="78"/>
      <c r="O17" s="78"/>
      <c r="P17" s="85"/>
    </row>
    <row r="18" spans="1:16" s="26" customFormat="1" ht="15.75">
      <c r="A18" s="4"/>
      <c r="B18" s="67"/>
      <c r="C18" s="67"/>
      <c r="D18" s="67"/>
      <c r="E18" s="67"/>
      <c r="F18" s="67"/>
      <c r="G18" s="67"/>
      <c r="H18" s="15"/>
      <c r="I18" s="78"/>
      <c r="J18" s="78"/>
      <c r="K18" s="78"/>
      <c r="L18" s="85"/>
      <c r="M18" s="78"/>
      <c r="N18" s="78"/>
      <c r="O18" s="78"/>
      <c r="P18" s="85"/>
    </row>
    <row r="19" spans="1:20" s="26" customFormat="1" ht="13.5" customHeight="1">
      <c r="A19" s="92" t="s">
        <v>8</v>
      </c>
      <c r="B19" s="7" t="s">
        <v>5</v>
      </c>
      <c r="C19" s="7" t="s">
        <v>6</v>
      </c>
      <c r="D19" s="7" t="s">
        <v>7</v>
      </c>
      <c r="E19" s="7" t="s">
        <v>107</v>
      </c>
      <c r="F19" s="7" t="s">
        <v>110</v>
      </c>
      <c r="G19" s="7" t="s">
        <v>111</v>
      </c>
      <c r="I19" s="27"/>
      <c r="M19" s="86"/>
      <c r="N19" s="29"/>
      <c r="O19" s="29"/>
      <c r="P19" s="29"/>
      <c r="Q19" s="29"/>
      <c r="R19" s="29"/>
      <c r="S19" s="29"/>
      <c r="T19" s="29"/>
    </row>
    <row r="20" spans="1:20" s="26" customFormat="1" ht="13.5" customHeight="1">
      <c r="A20" s="4" t="s">
        <v>27</v>
      </c>
      <c r="B20" s="81">
        <v>0.4</v>
      </c>
      <c r="C20" s="81">
        <v>0.4</v>
      </c>
      <c r="D20" s="81">
        <v>0.4</v>
      </c>
      <c r="E20" s="81">
        <v>0.35</v>
      </c>
      <c r="F20" s="17">
        <v>0.41</v>
      </c>
      <c r="G20" s="17">
        <v>0.4</v>
      </c>
      <c r="K20" s="80"/>
      <c r="M20" s="86"/>
      <c r="N20" s="29"/>
      <c r="O20" s="29"/>
      <c r="P20" s="29"/>
      <c r="Q20" s="29"/>
      <c r="R20" s="29"/>
      <c r="S20" s="29"/>
      <c r="T20" s="29"/>
    </row>
    <row r="21" spans="1:20" s="26" customFormat="1" ht="13.5" customHeight="1">
      <c r="A21" s="4" t="s">
        <v>28</v>
      </c>
      <c r="B21" s="105">
        <v>0.25</v>
      </c>
      <c r="C21" s="105">
        <v>0.25</v>
      </c>
      <c r="D21" s="105">
        <v>0.25</v>
      </c>
      <c r="E21" s="105">
        <v>0.2</v>
      </c>
      <c r="F21" s="17">
        <v>0.2515584111739145</v>
      </c>
      <c r="G21" s="17">
        <v>0.25</v>
      </c>
      <c r="K21" s="80"/>
      <c r="M21" s="86"/>
      <c r="N21" s="29"/>
      <c r="O21" s="29"/>
      <c r="P21" s="29"/>
      <c r="Q21" s="29"/>
      <c r="R21" s="29"/>
      <c r="S21" s="29"/>
      <c r="T21" s="29"/>
    </row>
    <row r="22" spans="1:20" s="26" customFormat="1" ht="13.5" customHeight="1">
      <c r="A22" s="4" t="s">
        <v>29</v>
      </c>
      <c r="B22" s="81">
        <v>0.1</v>
      </c>
      <c r="C22" s="87"/>
      <c r="D22" s="87"/>
      <c r="E22" s="81"/>
      <c r="F22" s="78"/>
      <c r="G22" s="78"/>
      <c r="J22" s="29"/>
      <c r="K22" s="80"/>
      <c r="M22" s="88"/>
      <c r="N22" s="29"/>
      <c r="O22" s="29"/>
      <c r="P22" s="29"/>
      <c r="Q22" s="29"/>
      <c r="R22" s="29"/>
      <c r="S22" s="29"/>
      <c r="T22" s="29"/>
    </row>
    <row r="23" spans="1:20" s="26" customFormat="1" ht="13.5" customHeight="1">
      <c r="A23" s="4" t="s">
        <v>124</v>
      </c>
      <c r="B23" s="20">
        <v>500000</v>
      </c>
      <c r="C23" s="20">
        <v>500000</v>
      </c>
      <c r="D23" s="20">
        <v>500000</v>
      </c>
      <c r="E23" s="20">
        <v>-218750</v>
      </c>
      <c r="F23" s="14">
        <v>1281250</v>
      </c>
      <c r="G23" s="14">
        <v>1500000</v>
      </c>
      <c r="K23" s="80"/>
      <c r="M23" s="88"/>
      <c r="N23" s="29"/>
      <c r="O23" s="29"/>
      <c r="P23" s="29"/>
      <c r="Q23" s="29"/>
      <c r="R23" s="29"/>
      <c r="S23" s="29"/>
      <c r="T23" s="29"/>
    </row>
    <row r="24" spans="1:20" s="26" customFormat="1" ht="13.5" customHeight="1">
      <c r="A24" s="4" t="s">
        <v>125</v>
      </c>
      <c r="B24" s="20">
        <v>229010.658114032</v>
      </c>
      <c r="C24" s="20">
        <v>1022317.931664137</v>
      </c>
      <c r="D24" s="20">
        <v>1637096.879578433</v>
      </c>
      <c r="E24" s="20">
        <v>-91604.26324561286</v>
      </c>
      <c r="F24" s="14">
        <v>2796821.206110989</v>
      </c>
      <c r="G24" s="14">
        <v>2888425.469356602</v>
      </c>
      <c r="J24" s="29"/>
      <c r="K24" s="29"/>
      <c r="M24" s="86"/>
      <c r="N24" s="29"/>
      <c r="O24" s="29"/>
      <c r="P24" s="29"/>
      <c r="Q24" s="29"/>
      <c r="R24" s="29"/>
      <c r="S24" s="29"/>
      <c r="T24" s="29"/>
    </row>
    <row r="25" spans="1:20" s="26" customFormat="1" ht="13.5" customHeight="1">
      <c r="A25" s="4" t="s">
        <v>126</v>
      </c>
      <c r="B25" s="20">
        <v>729010.658114032</v>
      </c>
      <c r="C25" s="20">
        <v>1522317.9316641372</v>
      </c>
      <c r="D25" s="20">
        <v>2137096.879578433</v>
      </c>
      <c r="E25" s="20">
        <v>-310354.26324561285</v>
      </c>
      <c r="F25" s="14">
        <v>4078071.206110989</v>
      </c>
      <c r="G25" s="14">
        <v>4388425.469356602</v>
      </c>
      <c r="J25" s="29"/>
      <c r="K25" s="29"/>
      <c r="M25" s="88"/>
      <c r="N25" s="29"/>
      <c r="O25" s="29"/>
      <c r="P25" s="29"/>
      <c r="Q25" s="29"/>
      <c r="R25" s="29"/>
      <c r="S25" s="29"/>
      <c r="T25" s="29"/>
    </row>
    <row r="26" spans="1:20" s="26" customFormat="1" ht="13.5" customHeight="1">
      <c r="A26" s="11"/>
      <c r="B26" s="83"/>
      <c r="C26" s="78"/>
      <c r="G26" s="106"/>
      <c r="J26" s="29"/>
      <c r="K26" s="29"/>
      <c r="L26" s="83"/>
      <c r="N26" s="29"/>
      <c r="O26" s="29"/>
      <c r="P26" s="29"/>
      <c r="Q26" s="29"/>
      <c r="R26" s="29"/>
      <c r="S26" s="29"/>
      <c r="T26" s="29"/>
    </row>
    <row r="27" spans="1:20" s="26" customFormat="1" ht="13.5" customHeight="1">
      <c r="A27" s="92" t="s">
        <v>17</v>
      </c>
      <c r="B27" s="7" t="s">
        <v>5</v>
      </c>
      <c r="C27" s="7" t="s">
        <v>6</v>
      </c>
      <c r="D27" s="7" t="s">
        <v>7</v>
      </c>
      <c r="E27" s="7" t="s">
        <v>107</v>
      </c>
      <c r="F27" s="7" t="s">
        <v>110</v>
      </c>
      <c r="G27" s="7" t="s">
        <v>111</v>
      </c>
      <c r="J27" s="29"/>
      <c r="K27" s="29"/>
      <c r="M27" s="29"/>
      <c r="N27" s="29"/>
      <c r="O27" s="29"/>
      <c r="P27" s="29"/>
      <c r="Q27" s="29"/>
      <c r="R27" s="29"/>
      <c r="S27" s="29"/>
      <c r="T27" s="29"/>
    </row>
    <row r="28" spans="1:20" s="26" customFormat="1" ht="13.5" customHeight="1">
      <c r="A28" s="4" t="s">
        <v>9</v>
      </c>
      <c r="B28" s="20">
        <v>1000000</v>
      </c>
      <c r="C28" s="20">
        <v>1000000</v>
      </c>
      <c r="D28" s="20">
        <v>1000000</v>
      </c>
      <c r="E28" s="14">
        <v>-500000</v>
      </c>
      <c r="F28" s="14">
        <v>2500000</v>
      </c>
      <c r="G28" s="14">
        <v>3000000</v>
      </c>
      <c r="J28" s="29"/>
      <c r="K28" s="29"/>
      <c r="M28" s="89"/>
      <c r="N28" s="29"/>
      <c r="O28" s="29"/>
      <c r="P28" s="29"/>
      <c r="Q28" s="29"/>
      <c r="R28" s="29"/>
      <c r="S28" s="29"/>
      <c r="T28" s="29"/>
    </row>
    <row r="29" spans="1:20" s="26" customFormat="1" ht="13.5" customHeight="1">
      <c r="A29" s="4" t="s">
        <v>34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9"/>
      <c r="J29" s="29"/>
      <c r="K29" s="29"/>
      <c r="L29" s="85"/>
      <c r="M29" s="78"/>
      <c r="N29" s="29"/>
      <c r="O29" s="29"/>
      <c r="P29" s="29"/>
      <c r="Q29" s="29"/>
      <c r="R29" s="29"/>
      <c r="S29" s="29"/>
      <c r="T29" s="29"/>
    </row>
    <row r="30" spans="1:20" s="26" customFormat="1" ht="13.5" customHeight="1">
      <c r="A30" s="4" t="s">
        <v>229</v>
      </c>
      <c r="B30" s="106">
        <v>-2310808.9610745204</v>
      </c>
      <c r="C30" s="106">
        <v>-472746.515898474</v>
      </c>
      <c r="D30" s="106">
        <v>-1048429.8961767752</v>
      </c>
      <c r="E30" s="106">
        <v>1155288.21328255</v>
      </c>
      <c r="F30" s="106">
        <v>-1679627.3378213858</v>
      </c>
      <c r="G30" s="106">
        <v>-2671870.866158885</v>
      </c>
      <c r="H30" s="29"/>
      <c r="I30" s="90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</row>
    <row r="31" spans="1:20" s="26" customFormat="1" ht="13.5" customHeight="1">
      <c r="A31" s="4" t="s">
        <v>127</v>
      </c>
      <c r="B31" s="20">
        <v>0</v>
      </c>
      <c r="C31" s="20">
        <v>0</v>
      </c>
      <c r="D31" s="20">
        <v>0</v>
      </c>
      <c r="E31" s="14">
        <v>0</v>
      </c>
      <c r="F31" s="14">
        <v>0</v>
      </c>
      <c r="G31" s="14">
        <v>0</v>
      </c>
      <c r="H31" s="29"/>
      <c r="I31" s="90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</row>
    <row r="32" spans="1:20" s="26" customFormat="1" ht="13.5" customHeight="1">
      <c r="A32" s="4" t="s">
        <v>128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9"/>
      <c r="I32" s="90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1:9" s="26" customFormat="1" ht="15.75">
      <c r="A33" s="4" t="s">
        <v>129</v>
      </c>
      <c r="B33" s="20">
        <v>0</v>
      </c>
      <c r="C33" s="20">
        <v>0</v>
      </c>
      <c r="D33" s="20">
        <v>0</v>
      </c>
      <c r="E33" s="20"/>
      <c r="F33" s="20"/>
      <c r="G33" s="20">
        <v>0</v>
      </c>
      <c r="I33" s="90"/>
    </row>
    <row r="34" spans="1:9" s="26" customFormat="1" ht="15.75">
      <c r="A34" s="4" t="s">
        <v>130</v>
      </c>
      <c r="B34" s="20">
        <v>0</v>
      </c>
      <c r="C34" s="20">
        <v>0</v>
      </c>
      <c r="D34" s="20">
        <v>0</v>
      </c>
      <c r="E34" s="20">
        <v>0</v>
      </c>
      <c r="F34" s="20">
        <v>0</v>
      </c>
      <c r="G34" s="20"/>
      <c r="I34" s="91"/>
    </row>
    <row r="35" spans="1:7" s="26" customFormat="1" ht="15.75">
      <c r="A35" s="18"/>
      <c r="B35" s="21"/>
      <c r="C35" s="21"/>
      <c r="D35" s="21"/>
      <c r="E35" s="21"/>
      <c r="F35" s="21"/>
      <c r="G35" s="14"/>
    </row>
    <row r="36" spans="1:8" s="93" customFormat="1" ht="18.75">
      <c r="A36" s="92" t="s">
        <v>16</v>
      </c>
      <c r="B36" s="52"/>
      <c r="C36" s="56" t="s">
        <v>194</v>
      </c>
      <c r="D36" s="92"/>
      <c r="E36" s="92"/>
      <c r="F36" s="107">
        <v>100000</v>
      </c>
      <c r="G36" s="52"/>
      <c r="H36" s="108"/>
    </row>
    <row r="37" spans="2:8" s="26" customFormat="1" ht="15.75">
      <c r="B37" s="7" t="s">
        <v>5</v>
      </c>
      <c r="C37" s="7" t="s">
        <v>6</v>
      </c>
      <c r="D37" s="7" t="s">
        <v>7</v>
      </c>
      <c r="E37" s="7" t="s">
        <v>107</v>
      </c>
      <c r="F37" s="7" t="s">
        <v>110</v>
      </c>
      <c r="G37" s="7" t="s">
        <v>111</v>
      </c>
      <c r="H37" s="85"/>
    </row>
    <row r="38" spans="1:8" s="26" customFormat="1" ht="15.75">
      <c r="A38" s="4" t="s">
        <v>131</v>
      </c>
      <c r="B38" s="20">
        <v>1000009.4462804715</v>
      </c>
      <c r="C38" s="20">
        <v>1000003.2310818245</v>
      </c>
      <c r="D38" s="20">
        <v>999997.7894125128</v>
      </c>
      <c r="E38" s="20">
        <v>-500004.72314023576</v>
      </c>
      <c r="F38" s="20">
        <v>2500005.743634573</v>
      </c>
      <c r="G38" s="20">
        <v>3000010.466774809</v>
      </c>
      <c r="H38" s="85"/>
    </row>
    <row r="39" spans="1:8" s="26" customFormat="1" ht="15.75">
      <c r="A39" s="4" t="s">
        <v>133</v>
      </c>
      <c r="B39" s="20">
        <v>800103.1959761977</v>
      </c>
      <c r="C39" s="20">
        <v>200027.59588836564</v>
      </c>
      <c r="D39" s="20">
        <v>399973.7219995623</v>
      </c>
      <c r="E39" s="20">
        <v>400051.59798809886</v>
      </c>
      <c r="F39" s="20">
        <v>657759.7182280578</v>
      </c>
      <c r="G39" s="20">
        <v>992641.8698563299</v>
      </c>
      <c r="H39" s="85"/>
    </row>
    <row r="40" spans="1:8" s="26" customFormat="1" ht="15.75">
      <c r="A40" s="4" t="s">
        <v>134</v>
      </c>
      <c r="B40" s="19">
        <v>0.8000956380483967</v>
      </c>
      <c r="C40" s="19">
        <v>0.20002694958492442</v>
      </c>
      <c r="D40" s="19">
        <v>0.3999746061784219</v>
      </c>
      <c r="E40" s="19">
        <v>-0.8000956380483967</v>
      </c>
      <c r="F40" s="19">
        <v>0.26310328282357853</v>
      </c>
      <c r="G40" s="19">
        <v>0.3308794688718134</v>
      </c>
      <c r="H40" s="85"/>
    </row>
    <row r="41" spans="1:8" s="26" customFormat="1" ht="15.75">
      <c r="A41" s="12" t="s">
        <v>135</v>
      </c>
      <c r="B41" s="19"/>
      <c r="C41" s="19"/>
      <c r="D41" s="19"/>
      <c r="E41" s="20"/>
      <c r="F41" s="19"/>
      <c r="G41" s="19"/>
      <c r="H41" s="85"/>
    </row>
    <row r="42" spans="1:8" s="26" customFormat="1" ht="15.75">
      <c r="A42" s="12" t="s">
        <v>18</v>
      </c>
      <c r="B42" s="20">
        <v>-5870874.986057482</v>
      </c>
      <c r="C42" s="20">
        <v>-808528.3636181427</v>
      </c>
      <c r="D42" s="20">
        <v>-2056780.7567549623</v>
      </c>
      <c r="E42" s="20">
        <v>2928441.36853305</v>
      </c>
      <c r="F42" s="20">
        <v>-3538482.850633691</v>
      </c>
      <c r="G42" s="20">
        <v>-6282610.684255408</v>
      </c>
      <c r="H42" s="85"/>
    </row>
    <row r="43" spans="1:8" s="26" customFormat="1" ht="16.5" thickBot="1">
      <c r="A43" s="12" t="s">
        <v>11</v>
      </c>
      <c r="B43" s="20">
        <v>-3010960.109544673</v>
      </c>
      <c r="C43" s="20">
        <v>-554496.1658771127</v>
      </c>
      <c r="D43" s="20">
        <v>-1275328.6994755217</v>
      </c>
      <c r="E43" s="20">
        <v>1505136.1614260504</v>
      </c>
      <c r="F43" s="20">
        <v>-2063234.7121763732</v>
      </c>
      <c r="G43" s="20">
        <v>-3412870.914861869</v>
      </c>
      <c r="H43" s="85"/>
    </row>
    <row r="44" spans="1:8" s="26" customFormat="1" ht="17.25" thickBot="1" thickTop="1">
      <c r="A44" s="109" t="s">
        <v>12</v>
      </c>
      <c r="B44" s="110">
        <v>-2310938.2173453113</v>
      </c>
      <c r="C44" s="110">
        <v>-472758.9752695195</v>
      </c>
      <c r="D44" s="110">
        <v>-1048427.760222591</v>
      </c>
      <c r="E44" s="110">
        <v>1155244.2156186095</v>
      </c>
      <c r="F44" s="110">
        <v>-1692567.2457511984</v>
      </c>
      <c r="G44" s="111">
        <v>-2681450.588976199</v>
      </c>
      <c r="H44" s="85"/>
    </row>
    <row r="45" spans="1:8" s="26" customFormat="1" ht="16.5" thickTop="1">
      <c r="A45" s="12" t="s">
        <v>13</v>
      </c>
      <c r="B45" s="20">
        <v>-1483358.9600730445</v>
      </c>
      <c r="C45" s="20">
        <v>-358194.2419751331</v>
      </c>
      <c r="D45" s="20">
        <v>-749782.6086423597</v>
      </c>
      <c r="E45" s="20">
        <v>741604.9608127668</v>
      </c>
      <c r="F45" s="20">
        <v>-1210213.982384008</v>
      </c>
      <c r="G45" s="20">
        <v>-1819725.0632180497</v>
      </c>
      <c r="H45" s="85"/>
    </row>
    <row r="46" spans="1:8" s="26" customFormat="1" ht="15.75">
      <c r="A46" s="12" t="s">
        <v>14</v>
      </c>
      <c r="B46" s="20">
        <v>-923289.6577952874</v>
      </c>
      <c r="C46" s="20">
        <v>-263894.09495301265</v>
      </c>
      <c r="D46" s="20">
        <v>-521247.7736137507</v>
      </c>
      <c r="E46" s="20">
        <v>461604.2749619663</v>
      </c>
      <c r="F46" s="20">
        <v>-837388.814674424</v>
      </c>
      <c r="G46" s="20">
        <v>-1204122.4831031924</v>
      </c>
      <c r="H46" s="85"/>
    </row>
    <row r="47" spans="1:8" s="26" customFormat="1" ht="15.75">
      <c r="A47" s="12" t="s">
        <v>15</v>
      </c>
      <c r="B47" s="20">
        <v>219129.10899336578</v>
      </c>
      <c r="C47" s="20">
        <v>19415.19009418611</v>
      </c>
      <c r="D47" s="20">
        <v>71514.68451195199</v>
      </c>
      <c r="E47" s="20">
        <v>-109568.24471646472</v>
      </c>
      <c r="F47" s="20">
        <v>104895.7322009611</v>
      </c>
      <c r="G47" s="20">
        <v>195303.9927337072</v>
      </c>
      <c r="H47" s="85"/>
    </row>
    <row r="48" spans="1:8" s="26" customFormat="1" ht="15.75">
      <c r="A48" s="12" t="s">
        <v>10</v>
      </c>
      <c r="B48" s="20">
        <v>682957.3175711026</v>
      </c>
      <c r="C48" s="20">
        <v>239215.9392879277</v>
      </c>
      <c r="D48" s="20">
        <v>433300.42306864704</v>
      </c>
      <c r="E48" s="20">
        <v>-341483.79083116294</v>
      </c>
      <c r="F48" s="20">
        <v>717829.2704546563</v>
      </c>
      <c r="G48" s="20">
        <v>996298.6169490619</v>
      </c>
      <c r="H48" s="85"/>
    </row>
    <row r="49" spans="1:7" s="26" customFormat="1" ht="23.25">
      <c r="A49" s="23"/>
      <c r="B49" s="23" t="str">
        <f>B1</f>
        <v>Exhibit 3</v>
      </c>
      <c r="C49" s="71"/>
      <c r="D49" s="21"/>
      <c r="E49" s="21"/>
      <c r="F49" s="21"/>
      <c r="G49" s="14"/>
    </row>
    <row r="50" spans="1:7" s="71" customFormat="1" ht="23.25">
      <c r="A50" s="23"/>
      <c r="B50" s="102" t="s">
        <v>191</v>
      </c>
      <c r="D50" s="94"/>
      <c r="E50" s="94"/>
      <c r="F50" s="94"/>
      <c r="G50" s="95"/>
    </row>
    <row r="51" spans="1:7" s="71" customFormat="1" ht="23.25">
      <c r="A51" s="23"/>
      <c r="B51" s="23"/>
      <c r="D51" s="94"/>
      <c r="E51" s="94"/>
      <c r="F51" s="94"/>
      <c r="G51" s="95"/>
    </row>
    <row r="52" spans="1:7" s="73" customFormat="1" ht="21">
      <c r="A52" s="77" t="s">
        <v>154</v>
      </c>
      <c r="B52" s="77"/>
      <c r="C52" s="77"/>
      <c r="D52" s="77"/>
      <c r="E52" s="77"/>
      <c r="F52" s="96"/>
      <c r="G52" s="97"/>
    </row>
    <row r="53" spans="1:7" s="73" customFormat="1" ht="21">
      <c r="A53" s="53" t="s">
        <v>226</v>
      </c>
      <c r="B53" s="77"/>
      <c r="C53" s="77"/>
      <c r="D53" s="77"/>
      <c r="E53" s="77"/>
      <c r="F53" s="96"/>
      <c r="G53" s="97"/>
    </row>
    <row r="54" spans="1:7" s="93" customFormat="1" ht="18.75">
      <c r="A54" s="53" t="s">
        <v>117</v>
      </c>
      <c r="C54" s="53"/>
      <c r="D54" s="92"/>
      <c r="E54" s="92"/>
      <c r="F54" s="47"/>
      <c r="G54" s="68"/>
    </row>
    <row r="55" spans="1:7" s="93" customFormat="1" ht="18.75">
      <c r="A55" s="53" t="s">
        <v>225</v>
      </c>
      <c r="B55" s="92"/>
      <c r="C55" s="92"/>
      <c r="D55" s="92"/>
      <c r="E55" s="92"/>
      <c r="F55" s="47"/>
      <c r="G55" s="68"/>
    </row>
    <row r="56" spans="1:7" s="93" customFormat="1" ht="18.75">
      <c r="A56" s="44"/>
      <c r="B56" s="47"/>
      <c r="C56" s="47"/>
      <c r="D56" s="47"/>
      <c r="E56" s="47"/>
      <c r="F56" s="47"/>
      <c r="G56" s="68"/>
    </row>
    <row r="57" spans="1:8" s="73" customFormat="1" ht="21">
      <c r="A57" s="77" t="s">
        <v>136</v>
      </c>
      <c r="B57" s="77" t="s">
        <v>189</v>
      </c>
      <c r="C57" s="98"/>
      <c r="D57" s="98"/>
      <c r="E57" s="99"/>
      <c r="G57" s="112">
        <v>2</v>
      </c>
      <c r="H57" s="76"/>
    </row>
    <row r="58" spans="2:7" s="93" customFormat="1" ht="18.75">
      <c r="B58" s="52" t="s">
        <v>5</v>
      </c>
      <c r="C58" s="52" t="s">
        <v>6</v>
      </c>
      <c r="D58" s="52" t="s">
        <v>7</v>
      </c>
      <c r="E58" s="52" t="s">
        <v>107</v>
      </c>
      <c r="F58" s="52" t="s">
        <v>110</v>
      </c>
      <c r="G58" s="52" t="s">
        <v>111</v>
      </c>
    </row>
    <row r="59" spans="1:7" s="93" customFormat="1" ht="18.75">
      <c r="A59" s="44" t="s">
        <v>30</v>
      </c>
      <c r="B59" s="47">
        <v>1250000</v>
      </c>
      <c r="C59" s="47">
        <v>1250000</v>
      </c>
      <c r="D59" s="47">
        <v>1250000</v>
      </c>
      <c r="E59" s="47">
        <v>-625000</v>
      </c>
      <c r="F59" s="47">
        <v>3125000</v>
      </c>
      <c r="G59" s="68">
        <v>3750000</v>
      </c>
    </row>
    <row r="60" spans="1:7" s="93" customFormat="1" ht="18.75">
      <c r="A60" s="44" t="s">
        <v>32</v>
      </c>
      <c r="B60" s="46">
        <v>112500</v>
      </c>
      <c r="C60" s="46">
        <v>100000</v>
      </c>
      <c r="D60" s="46">
        <v>87500</v>
      </c>
      <c r="E60" s="46">
        <v>-56250</v>
      </c>
      <c r="F60" s="47">
        <v>243750</v>
      </c>
      <c r="G60" s="68">
        <v>300000</v>
      </c>
    </row>
    <row r="61" spans="1:7" s="93" customFormat="1" ht="18.75">
      <c r="A61" s="45" t="s">
        <v>180</v>
      </c>
      <c r="B61" s="46">
        <v>-3423226.486798403</v>
      </c>
      <c r="C61" s="46">
        <v>-588434.7756742451</v>
      </c>
      <c r="D61" s="46">
        <v>-1381852.616502434</v>
      </c>
      <c r="E61" s="46">
        <v>1711613.2433992014</v>
      </c>
      <c r="F61" s="46">
        <v>-2260925.2280081287</v>
      </c>
      <c r="G61" s="46">
        <v>-3805254.7610972147</v>
      </c>
    </row>
    <row r="62" spans="1:7" s="93" customFormat="1" ht="18.75">
      <c r="A62" s="45" t="s">
        <v>181</v>
      </c>
      <c r="B62" s="46">
        <v>6514764.463917566</v>
      </c>
      <c r="C62" s="46">
        <v>591168.1703756888</v>
      </c>
      <c r="D62" s="46">
        <v>505870.894501067</v>
      </c>
      <c r="E62" s="46"/>
      <c r="G62" s="47">
        <v>7611803.528794322</v>
      </c>
    </row>
    <row r="63" spans="1:7" s="93" customFormat="1" ht="18.75">
      <c r="A63" s="44" t="s">
        <v>137</v>
      </c>
      <c r="B63" s="69">
        <v>0.03</v>
      </c>
      <c r="C63" s="69">
        <v>0.04</v>
      </c>
      <c r="D63" s="69">
        <v>0.05</v>
      </c>
      <c r="E63" s="69">
        <v>0.03</v>
      </c>
      <c r="F63" s="47"/>
      <c r="G63" s="47"/>
    </row>
    <row r="64" spans="1:7" s="93" customFormat="1" ht="18.75">
      <c r="A64" s="45" t="s">
        <v>139</v>
      </c>
      <c r="B64" s="46">
        <v>195442.933917527</v>
      </c>
      <c r="C64" s="46">
        <v>23646.726815027552</v>
      </c>
      <c r="D64" s="46">
        <v>25293.54472505335</v>
      </c>
      <c r="E64" s="46"/>
      <c r="F64" s="47"/>
      <c r="G64" s="47">
        <v>244383.20545760792</v>
      </c>
    </row>
    <row r="65" spans="1:7" s="93" customFormat="1" ht="18.75">
      <c r="A65" s="44" t="s">
        <v>138</v>
      </c>
      <c r="B65" s="46">
        <v>27484.540030005282</v>
      </c>
      <c r="C65" s="46">
        <v>163602.8505910819</v>
      </c>
      <c r="D65" s="46">
        <v>327516.08365734713</v>
      </c>
      <c r="E65" s="46">
        <v>-13742.270015002641</v>
      </c>
      <c r="F65" s="47">
        <v>504861.20426343166</v>
      </c>
      <c r="G65" s="68">
        <v>518603.4742784343</v>
      </c>
    </row>
    <row r="66" spans="1:8" s="93" customFormat="1" ht="19.5" thickBot="1">
      <c r="A66" s="45" t="s">
        <v>140</v>
      </c>
      <c r="B66" s="46">
        <v>335427.47394753224</v>
      </c>
      <c r="C66" s="46">
        <v>287249.5774061094</v>
      </c>
      <c r="D66" s="46">
        <v>440309.6283824005</v>
      </c>
      <c r="E66" s="70"/>
      <c r="F66" s="70"/>
      <c r="G66" s="47">
        <v>1062986.6797360422</v>
      </c>
      <c r="H66" s="47"/>
    </row>
    <row r="67" spans="1:8" s="93" customFormat="1" ht="20.25" thickBot="1" thickTop="1">
      <c r="A67" s="48" t="s">
        <v>141</v>
      </c>
      <c r="B67" s="50">
        <v>0.05148727568054355</v>
      </c>
      <c r="C67" s="50">
        <v>0.4859016296895038</v>
      </c>
      <c r="D67" s="50">
        <v>0.870399212859778</v>
      </c>
      <c r="E67" s="50"/>
      <c r="F67" s="113"/>
      <c r="G67" s="49">
        <v>0.1396497788881336</v>
      </c>
      <c r="H67" s="46"/>
    </row>
    <row r="68" spans="1:6" s="93" customFormat="1" ht="19.5" thickTop="1">
      <c r="A68" s="45" t="s">
        <v>182</v>
      </c>
      <c r="B68" s="46">
        <v>5426068.541317524</v>
      </c>
      <c r="C68" s="46">
        <v>587456.6300378141</v>
      </c>
      <c r="D68" s="46">
        <v>1222128.4006009016</v>
      </c>
      <c r="E68" s="46">
        <v>-2713034.270658762</v>
      </c>
      <c r="F68" s="47">
        <v>4522619.301297478</v>
      </c>
    </row>
    <row r="69" spans="1:7" s="93" customFormat="1" ht="18.75">
      <c r="A69" s="45" t="s">
        <v>142</v>
      </c>
      <c r="B69" s="46">
        <v>162782.05623952573</v>
      </c>
      <c r="C69" s="46">
        <v>23498.265201512568</v>
      </c>
      <c r="D69" s="46">
        <v>61106.42003004508</v>
      </c>
      <c r="E69" s="46">
        <v>-81391.02811976286</v>
      </c>
      <c r="F69" s="47">
        <v>165995.71335132053</v>
      </c>
      <c r="G69" s="47"/>
    </row>
    <row r="70" spans="1:7" s="93" customFormat="1" ht="19.5" thickBot="1">
      <c r="A70" s="45" t="s">
        <v>143</v>
      </c>
      <c r="B70" s="46">
        <v>302766.596269531</v>
      </c>
      <c r="C70" s="46">
        <v>287101.11579259444</v>
      </c>
      <c r="D70" s="46">
        <v>476122.5036873922</v>
      </c>
      <c r="E70" s="46">
        <v>-151383.29813476547</v>
      </c>
      <c r="F70" s="47">
        <v>914606.9176147521</v>
      </c>
      <c r="G70" s="46"/>
    </row>
    <row r="71" spans="1:7" s="93" customFormat="1" ht="20.25" thickBot="1" thickTop="1">
      <c r="A71" s="48" t="s">
        <v>144</v>
      </c>
      <c r="B71" s="50">
        <v>0.055798520413827116</v>
      </c>
      <c r="C71" s="50">
        <v>0.48871882810159784</v>
      </c>
      <c r="D71" s="50">
        <v>0.38958468148951464</v>
      </c>
      <c r="E71" s="50">
        <v>0.0557985204138271</v>
      </c>
      <c r="F71" s="50">
        <v>0.2022294729411259</v>
      </c>
      <c r="G71" s="49" t="s">
        <v>109</v>
      </c>
    </row>
    <row r="72" spans="1:2" s="93" customFormat="1" ht="20.25" thickBot="1" thickTop="1">
      <c r="A72" s="45" t="s">
        <v>145</v>
      </c>
      <c r="B72" s="47">
        <v>-148379.76212129008</v>
      </c>
    </row>
    <row r="73" spans="1:7" s="93" customFormat="1" ht="20.25" thickBot="1" thickTop="1">
      <c r="A73" s="45" t="s">
        <v>146</v>
      </c>
      <c r="B73" s="47">
        <v>-3089184.227496844</v>
      </c>
      <c r="C73" s="48" t="s">
        <v>192</v>
      </c>
      <c r="D73" s="113"/>
      <c r="E73" s="113"/>
      <c r="F73" s="113"/>
      <c r="G73" s="51">
        <v>0.04803202114026127</v>
      </c>
    </row>
    <row r="74" s="26" customFormat="1" ht="16.5" thickTop="1"/>
    <row r="75" s="26" customFormat="1" ht="15.75"/>
    <row r="76" spans="1:7" s="73" customFormat="1" ht="21">
      <c r="A76" s="77" t="s">
        <v>118</v>
      </c>
      <c r="B76" s="77" t="s">
        <v>189</v>
      </c>
      <c r="C76" s="98"/>
      <c r="D76" s="98"/>
      <c r="E76" s="99"/>
      <c r="G76" s="112">
        <v>2</v>
      </c>
    </row>
    <row r="77" spans="2:7" s="93" customFormat="1" ht="18.75">
      <c r="B77" s="52" t="s">
        <v>5</v>
      </c>
      <c r="C77" s="52" t="s">
        <v>6</v>
      </c>
      <c r="D77" s="52" t="s">
        <v>7</v>
      </c>
      <c r="E77" s="52" t="s">
        <v>107</v>
      </c>
      <c r="F77" s="52" t="s">
        <v>110</v>
      </c>
      <c r="G77" s="52" t="s">
        <v>111</v>
      </c>
    </row>
    <row r="78" spans="1:7" s="93" customFormat="1" ht="18.75">
      <c r="A78" s="44" t="s">
        <v>147</v>
      </c>
      <c r="B78" s="47">
        <v>729012.8214129393</v>
      </c>
      <c r="C78" s="47">
        <v>1522321.234857024</v>
      </c>
      <c r="D78" s="47">
        <v>2137093.260632556</v>
      </c>
      <c r="E78" s="47">
        <v>-310355.1285651757</v>
      </c>
      <c r="F78" s="47">
        <v>4078072.1883373437</v>
      </c>
      <c r="G78" s="68">
        <v>4388427.316902519</v>
      </c>
    </row>
    <row r="79" spans="1:7" s="93" customFormat="1" ht="18.75">
      <c r="A79" s="44" t="s">
        <v>148</v>
      </c>
      <c r="B79" s="47">
        <v>72901.28214129394</v>
      </c>
      <c r="C79" s="47">
        <v>152232.1234857024</v>
      </c>
      <c r="D79" s="47">
        <v>213709.3260632556</v>
      </c>
      <c r="E79" s="47">
        <v>-31035.51285651757</v>
      </c>
      <c r="F79" s="47">
        <v>407807.2188337344</v>
      </c>
      <c r="G79" s="68">
        <v>438842.73169025197</v>
      </c>
    </row>
    <row r="80" spans="1:7" s="93" customFormat="1" ht="18.75">
      <c r="A80" s="45" t="s">
        <v>149</v>
      </c>
      <c r="B80" s="46">
        <v>21870.38464238818</v>
      </c>
      <c r="C80" s="46">
        <v>60892.84939428096</v>
      </c>
      <c r="D80" s="46">
        <v>106854.6630316278</v>
      </c>
      <c r="E80" s="46">
        <v>-9310.65385695527</v>
      </c>
      <c r="F80" s="47">
        <v>180307.24321134167</v>
      </c>
      <c r="G80" s="68">
        <v>189617.89706829694</v>
      </c>
    </row>
    <row r="81" spans="1:7" s="93" customFormat="1" ht="18.75">
      <c r="A81" s="45" t="s">
        <v>195</v>
      </c>
      <c r="B81" s="46">
        <v>88953.64253109951</v>
      </c>
      <c r="C81" s="46">
        <v>172263.5764996604</v>
      </c>
      <c r="D81" s="46">
        <v>308161.4206257193</v>
      </c>
      <c r="E81" s="46">
        <v>-48267.41101544032</v>
      </c>
      <c r="F81" s="46">
        <v>521111.228641039</v>
      </c>
      <c r="G81" s="46">
        <v>569378.6396564792</v>
      </c>
    </row>
    <row r="82" spans="1:7" s="93" customFormat="1" ht="19.5" thickBot="1">
      <c r="A82" s="45" t="s">
        <v>183</v>
      </c>
      <c r="B82" s="46">
        <v>6514764.463917566</v>
      </c>
      <c r="C82" s="46">
        <v>591168.1703756888</v>
      </c>
      <c r="D82" s="46">
        <v>505870.894501067</v>
      </c>
      <c r="E82" s="46"/>
      <c r="G82" s="47">
        <v>7611803.528794322</v>
      </c>
    </row>
    <row r="83" spans="1:7" s="93" customFormat="1" ht="20.25" thickBot="1" thickTop="1">
      <c r="A83" s="48" t="s">
        <v>150</v>
      </c>
      <c r="B83" s="50">
        <v>0.013654160948377314</v>
      </c>
      <c r="C83" s="50">
        <v>0.2913952156628908</v>
      </c>
      <c r="D83" s="50">
        <v>0.6091700945349986</v>
      </c>
      <c r="E83" s="50"/>
      <c r="F83" s="113"/>
      <c r="G83" s="49">
        <v>0.07480206727651396</v>
      </c>
    </row>
    <row r="84" spans="1:6" s="93" customFormat="1" ht="20.25" thickBot="1" thickTop="1">
      <c r="A84" s="45" t="s">
        <v>184</v>
      </c>
      <c r="B84" s="46">
        <v>5426068.541317524</v>
      </c>
      <c r="C84" s="46">
        <v>587456.6300378141</v>
      </c>
      <c r="D84" s="46">
        <v>1222128.4006009016</v>
      </c>
      <c r="E84" s="46">
        <v>-2713034.270658762</v>
      </c>
      <c r="F84" s="47">
        <v>4522619.301297478</v>
      </c>
    </row>
    <row r="85" spans="1:7" s="93" customFormat="1" ht="20.25" thickBot="1" thickTop="1">
      <c r="A85" s="48" t="s">
        <v>151</v>
      </c>
      <c r="B85" s="50">
        <v>0.01639375578353832</v>
      </c>
      <c r="C85" s="50">
        <v>0.2932362453523964</v>
      </c>
      <c r="D85" s="50">
        <v>0.25215142735755186</v>
      </c>
      <c r="E85" s="50">
        <v>0.017790933029283234</v>
      </c>
      <c r="F85" s="49">
        <v>0.11522332390248705</v>
      </c>
      <c r="G85" s="47"/>
    </row>
    <row r="86" spans="1:2" s="93" customFormat="1" ht="20.25" thickBot="1" thickTop="1">
      <c r="A86" s="45" t="s">
        <v>152</v>
      </c>
      <c r="B86" s="47">
        <v>-48267.41101544032</v>
      </c>
    </row>
    <row r="87" spans="1:7" s="93" customFormat="1" ht="20.25" thickBot="1" thickTop="1">
      <c r="A87" s="45" t="s">
        <v>153</v>
      </c>
      <c r="B87" s="47">
        <v>-3089184.227496844</v>
      </c>
      <c r="C87" s="48" t="s">
        <v>193</v>
      </c>
      <c r="D87" s="113"/>
      <c r="E87" s="113"/>
      <c r="F87" s="113"/>
      <c r="G87" s="51">
        <v>0.01562464633407482</v>
      </c>
    </row>
    <row r="88" ht="15.75" thickTop="1">
      <c r="D88" s="100"/>
    </row>
  </sheetData>
  <printOptions/>
  <pageMargins left="1" right="0.75" top="1" bottom="0.75" header="0.5" footer="0.5"/>
  <pageSetup fitToHeight="2" horizontalDpi="300" verticalDpi="300" orientation="landscape" scale="60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PXRE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robertb</dc:creator>
  <cp:keywords/>
  <dc:description/>
  <cp:lastModifiedBy>Cecily Marx</cp:lastModifiedBy>
  <cp:lastPrinted>2005-10-19T15:44:24Z</cp:lastPrinted>
  <dcterms:created xsi:type="dcterms:W3CDTF">2001-03-27T23:27:51Z</dcterms:created>
  <dcterms:modified xsi:type="dcterms:W3CDTF">2006-11-30T18:45:52Z</dcterms:modified>
  <cp:category/>
  <cp:version/>
  <cp:contentType/>
  <cp:contentStatus/>
</cp:coreProperties>
</file>