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risk margin" sheetId="1" r:id="rId1"/>
  </sheets>
  <definedNames/>
  <calcPr fullCalcOnLoad="1"/>
</workbook>
</file>

<file path=xl/sharedStrings.xml><?xml version="1.0" encoding="utf-8"?>
<sst xmlns="http://schemas.openxmlformats.org/spreadsheetml/2006/main" count="41" uniqueCount="19">
  <si>
    <t>erunoff</t>
  </si>
  <si>
    <t>tvar.runoff</t>
  </si>
  <si>
    <t>etvar.runoff</t>
  </si>
  <si>
    <t>Risk Free</t>
  </si>
  <si>
    <t>Nominal</t>
  </si>
  <si>
    <t>Difference</t>
  </si>
  <si>
    <t>Discounted</t>
  </si>
  <si>
    <t>Liability</t>
  </si>
  <si>
    <t>TVaR</t>
  </si>
  <si>
    <t>Capital</t>
  </si>
  <si>
    <t>At Risk</t>
  </si>
  <si>
    <t>i =</t>
  </si>
  <si>
    <t>r =</t>
  </si>
  <si>
    <t>r - i =</t>
  </si>
  <si>
    <t>MVM</t>
  </si>
  <si>
    <t>CCF</t>
  </si>
  <si>
    <t>SST</t>
  </si>
  <si>
    <t>SII</t>
  </si>
  <si>
    <t>MVM %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</si>
</sst>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8" fillId="14" borderId="0" applyNumberFormat="0" applyBorder="0" applyAlignment="0" applyProtection="0"/>
    <xf numFmtId="0" fontId="12" fillId="15" borderId="1" applyNumberFormat="0" applyAlignment="0" applyProtection="0"/>
    <xf numFmtId="0" fontId="1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7" borderId="0" applyNumberFormat="0" applyBorder="0" applyAlignment="0" applyProtection="0"/>
    <xf numFmtId="0" fontId="0" fillId="4" borderId="7" applyNumberFormat="0" applyFont="0" applyAlignment="0" applyProtection="0"/>
    <xf numFmtId="0" fontId="11" fillId="15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left"/>
    </xf>
    <xf numFmtId="0" fontId="0" fillId="18" borderId="0" xfId="0" applyFill="1" applyAlignment="1">
      <alignment horizontal="center"/>
    </xf>
    <xf numFmtId="3" fontId="0" fillId="0" borderId="0" xfId="0" applyNumberFormat="1" applyAlignment="1">
      <alignment/>
    </xf>
    <xf numFmtId="3" fontId="0" fillId="18" borderId="0" xfId="0" applyNumberFormat="1" applyFill="1" applyAlignment="1">
      <alignment horizontal="center"/>
    </xf>
    <xf numFmtId="3" fontId="0" fillId="18" borderId="0" xfId="0" applyNumberFormat="1" applyFill="1" applyAlignment="1">
      <alignment/>
    </xf>
    <xf numFmtId="164" fontId="0" fillId="18" borderId="0" xfId="57" applyNumberFormat="1" applyFont="1" applyFill="1" applyAlignment="1">
      <alignment/>
    </xf>
    <xf numFmtId="164" fontId="0" fillId="0" borderId="0" xfId="57" applyNumberFormat="1" applyFont="1" applyAlignment="1">
      <alignment/>
    </xf>
    <xf numFmtId="164" fontId="0" fillId="0" borderId="0" xfId="57" applyNumberFormat="1" applyFont="1" applyAlignment="1">
      <alignment horizontal="center"/>
    </xf>
    <xf numFmtId="164" fontId="0" fillId="18" borderId="0" xfId="57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5">
      <selection activeCell="G16" sqref="G16:O27"/>
    </sheetView>
  </sheetViews>
  <sheetFormatPr defaultColWidth="9.140625" defaultRowHeight="12.75"/>
  <cols>
    <col min="9" max="9" width="10.140625" style="0" bestFit="1" customWidth="1"/>
  </cols>
  <sheetData>
    <row r="1" spans="2:6" ht="12.75">
      <c r="B1" t="s">
        <v>0</v>
      </c>
      <c r="C1" t="s">
        <v>1</v>
      </c>
      <c r="D1" t="s">
        <v>2</v>
      </c>
      <c r="F1" t="s">
        <v>3</v>
      </c>
    </row>
    <row r="2" spans="1:12" ht="12.75">
      <c r="A2">
        <v>1</v>
      </c>
      <c r="B2">
        <v>67182.9912426113</v>
      </c>
      <c r="C2">
        <v>80616.8789274013</v>
      </c>
      <c r="D2">
        <v>76583.0177836204</v>
      </c>
      <c r="G2" s="2" t="s">
        <v>11</v>
      </c>
      <c r="H2" s="3">
        <v>0.04</v>
      </c>
      <c r="I2" s="2" t="s">
        <v>12</v>
      </c>
      <c r="J2" s="3">
        <v>0.1</v>
      </c>
      <c r="K2" s="2" t="s">
        <v>13</v>
      </c>
      <c r="L2" s="3">
        <f>J2-H2</f>
        <v>0.060000000000000005</v>
      </c>
    </row>
    <row r="3" spans="1:15" ht="12.75">
      <c r="A3">
        <v>2</v>
      </c>
      <c r="B3">
        <v>40080.2716502249</v>
      </c>
      <c r="C3">
        <v>52530.8950579447</v>
      </c>
      <c r="D3">
        <v>47002.0731760911</v>
      </c>
      <c r="F3" t="s">
        <v>10</v>
      </c>
      <c r="G3" s="1" t="s">
        <v>4</v>
      </c>
      <c r="H3" s="1" t="s">
        <v>5</v>
      </c>
      <c r="I3" s="1" t="s">
        <v>6</v>
      </c>
      <c r="J3" s="1" t="s">
        <v>4</v>
      </c>
      <c r="K3" s="1" t="s">
        <v>5</v>
      </c>
      <c r="L3" s="1" t="s">
        <v>6</v>
      </c>
      <c r="M3" s="1"/>
      <c r="O3" s="1"/>
    </row>
    <row r="4" spans="1:15" ht="12.75">
      <c r="A4">
        <v>3</v>
      </c>
      <c r="B4">
        <v>21233.3723613304</v>
      </c>
      <c r="C4">
        <v>30547.3101260759</v>
      </c>
      <c r="D4">
        <v>25923.0285606361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8</v>
      </c>
      <c r="L4" s="1" t="s">
        <v>8</v>
      </c>
      <c r="M4" s="1" t="s">
        <v>9</v>
      </c>
      <c r="N4" s="4" t="s">
        <v>14</v>
      </c>
      <c r="O4" s="4" t="s">
        <v>18</v>
      </c>
    </row>
    <row r="5" spans="1:15" ht="12.75">
      <c r="A5">
        <v>4</v>
      </c>
      <c r="B5">
        <v>9842.6514504883</v>
      </c>
      <c r="C5">
        <v>16380.0787054782</v>
      </c>
      <c r="D5">
        <v>12628.6547922004</v>
      </c>
      <c r="G5" s="5">
        <f>B2</f>
        <v>67182.9912426113</v>
      </c>
      <c r="H5" s="5">
        <f>G5-G6</f>
        <v>27102.7195923864</v>
      </c>
      <c r="I5" s="5">
        <f>(1+$H$2)^0.5*NPV($H$2,H5:$H$13)</f>
        <v>63075.48322407507</v>
      </c>
      <c r="J5" s="5">
        <v>80126.31</v>
      </c>
      <c r="K5" s="5">
        <f>J5-J6</f>
        <v>28502.85</v>
      </c>
      <c r="L5" s="5">
        <f>(1+$H$2)^0.5*NPV($H$2,K5:K$13)</f>
        <v>74511.00899876415</v>
      </c>
      <c r="M5" s="5">
        <f>L5-I5</f>
        <v>11435.525774689086</v>
      </c>
      <c r="N5" s="6" t="s">
        <v>15</v>
      </c>
      <c r="O5" s="7"/>
    </row>
    <row r="6" spans="1:15" ht="12.75">
      <c r="A6">
        <v>5</v>
      </c>
      <c r="B6">
        <v>3864.28339127809</v>
      </c>
      <c r="C6">
        <v>8155.89675184838</v>
      </c>
      <c r="D6">
        <v>5358.63630502545</v>
      </c>
      <c r="G6" s="5">
        <f aca="true" t="shared" si="0" ref="G6:G13">B3</f>
        <v>40080.2716502249</v>
      </c>
      <c r="H6" s="5">
        <f aca="true" t="shared" si="1" ref="H6:H13">G6-G7</f>
        <v>18846.899288894503</v>
      </c>
      <c r="I6" s="5">
        <f>(1+$H$2)^0.5*NPV($H$2,H6:$H$13)</f>
        <v>37959.04333843574</v>
      </c>
      <c r="J6" s="5">
        <v>51623.46</v>
      </c>
      <c r="K6" s="5">
        <f aca="true" t="shared" si="2" ref="K6:K13">J6-J7</f>
        <v>21737.04</v>
      </c>
      <c r="L6" s="5">
        <f>(1+$H$2)^0.5*NPV($H$2,K6:K$13)</f>
        <v>48424.13169011311</v>
      </c>
      <c r="M6" s="5">
        <f aca="true" t="shared" si="3" ref="M6:M13">L6-I6</f>
        <v>10465.088351677368</v>
      </c>
      <c r="N6" s="7">
        <f>$L$2*NPV($J$2,M5:$M$13)</f>
        <v>2026.8890805855763</v>
      </c>
      <c r="O6" s="8">
        <f>N6/$I$5</f>
        <v>0.03213434090366096</v>
      </c>
    </row>
    <row r="7" spans="1:15" ht="12.75">
      <c r="A7">
        <v>6</v>
      </c>
      <c r="B7">
        <v>1210.96537154479</v>
      </c>
      <c r="C7">
        <v>3840.83951642075</v>
      </c>
      <c r="D7">
        <v>1845.0099560355</v>
      </c>
      <c r="G7" s="5">
        <f t="shared" si="0"/>
        <v>21233.3723613304</v>
      </c>
      <c r="H7" s="5">
        <f t="shared" si="1"/>
        <v>11390.7209108421</v>
      </c>
      <c r="I7" s="5">
        <f>(1+$H$2)^0.5*NPV($H$2,H7:$H$13)</f>
        <v>20257.26362301495</v>
      </c>
      <c r="J7" s="5">
        <v>29886.42</v>
      </c>
      <c r="K7" s="5">
        <f t="shared" si="2"/>
        <v>13908.689999999999</v>
      </c>
      <c r="L7" s="5">
        <f>(1+$H$2)^0.5*NPV($H$2,K7:K$13)</f>
        <v>28193.578732168244</v>
      </c>
      <c r="M7" s="5">
        <f t="shared" si="3"/>
        <v>7936.315109153293</v>
      </c>
      <c r="N7" s="7"/>
      <c r="O7" s="8"/>
    </row>
    <row r="8" spans="1:15" ht="12.75">
      <c r="A8">
        <v>7</v>
      </c>
      <c r="B8">
        <v>270.753028477189</v>
      </c>
      <c r="C8">
        <v>1765.62679975952</v>
      </c>
      <c r="D8">
        <v>464.245147873891</v>
      </c>
      <c r="G8" s="5">
        <f t="shared" si="0"/>
        <v>9842.6514504883</v>
      </c>
      <c r="H8" s="5">
        <f t="shared" si="1"/>
        <v>5978.36805921021</v>
      </c>
      <c r="I8" s="5">
        <f>(1+$H$2)^0.5*NPV($H$2,H8:$H$13)</f>
        <v>9451.252528280895</v>
      </c>
      <c r="J8" s="5">
        <v>15977.73</v>
      </c>
      <c r="K8" s="5">
        <f t="shared" si="2"/>
        <v>8025.07</v>
      </c>
      <c r="L8" s="5">
        <f>(1+$H$2)^0.5*NPV($H$2,K8:K$13)</f>
        <v>15137.185537752408</v>
      </c>
      <c r="M8" s="5">
        <f t="shared" si="3"/>
        <v>5685.933009471513</v>
      </c>
      <c r="N8" s="6" t="s">
        <v>16</v>
      </c>
      <c r="O8" s="8"/>
    </row>
    <row r="9" spans="1:15" ht="12.75">
      <c r="A9">
        <v>8</v>
      </c>
      <c r="B9">
        <v>33.7452567992742</v>
      </c>
      <c r="C9">
        <v>909.4261346463</v>
      </c>
      <c r="D9">
        <v>67.4174841538679</v>
      </c>
      <c r="G9" s="5">
        <f t="shared" si="0"/>
        <v>3864.28339127809</v>
      </c>
      <c r="H9" s="5">
        <f t="shared" si="1"/>
        <v>2653.3180197333004</v>
      </c>
      <c r="I9" s="5">
        <f>(1+$H$2)^0.5*NPV($H$2,H9:$H$13)</f>
        <v>3732.539550741594</v>
      </c>
      <c r="J9" s="5">
        <v>7952.66</v>
      </c>
      <c r="K9" s="5">
        <f t="shared" si="2"/>
        <v>4195.25</v>
      </c>
      <c r="L9" s="5">
        <f>(1+$H$2)^0.5*NPV($H$2,K9:K$13)</f>
        <v>7558.675253672897</v>
      </c>
      <c r="M9" s="5">
        <f t="shared" si="3"/>
        <v>3826.135702931303</v>
      </c>
      <c r="N9" s="7">
        <f>$L$2*NPV($H$2,M6:$M$13)</f>
        <v>1771.6286297832814</v>
      </c>
      <c r="O9" s="8">
        <f>N9/$I$5</f>
        <v>0.028087436500321167</v>
      </c>
    </row>
    <row r="10" spans="1:15" ht="12.75">
      <c r="A10">
        <v>9</v>
      </c>
      <c r="B10">
        <v>1.06360509245611</v>
      </c>
      <c r="C10">
        <v>106.360509245294</v>
      </c>
      <c r="D10">
        <v>2.71544804870537</v>
      </c>
      <c r="G10" s="5">
        <f t="shared" si="0"/>
        <v>1210.96537154479</v>
      </c>
      <c r="H10" s="5">
        <f t="shared" si="1"/>
        <v>940.2123430676011</v>
      </c>
      <c r="I10" s="5">
        <f>(1+$H$2)^0.5*NPV($H$2,H10:$H$13)</f>
        <v>1175.9770610937649</v>
      </c>
      <c r="J10" s="5">
        <v>3757.41</v>
      </c>
      <c r="K10" s="5">
        <f t="shared" si="2"/>
        <v>2020.1999999999998</v>
      </c>
      <c r="L10" s="5">
        <f>(1+$H$2)^0.5*NPV($H$2,K10:K$13)</f>
        <v>3582.689940939786</v>
      </c>
      <c r="M10" s="5">
        <f t="shared" si="3"/>
        <v>2406.712879846021</v>
      </c>
      <c r="N10" s="7"/>
      <c r="O10" s="8"/>
    </row>
    <row r="11" spans="7:15" ht="12.75">
      <c r="G11" s="5">
        <f t="shared" si="0"/>
        <v>270.753028477189</v>
      </c>
      <c r="H11" s="5">
        <f t="shared" si="1"/>
        <v>237.00777167791477</v>
      </c>
      <c r="I11" s="5">
        <f>(1+$H$2)^0.5*NPV($H$2,H11:$H$13)</f>
        <v>264.1839266930172</v>
      </c>
      <c r="J11" s="5">
        <v>1737.21</v>
      </c>
      <c r="K11" s="5">
        <f t="shared" si="2"/>
        <v>836.24</v>
      </c>
      <c r="L11" s="5">
        <f>(1+$H$2)^0.5*NPV($H$2,K11:K$13)</f>
        <v>1665.7896943053488</v>
      </c>
      <c r="M11" s="5">
        <f t="shared" si="3"/>
        <v>1401.6057676123316</v>
      </c>
      <c r="N11" s="6" t="s">
        <v>17</v>
      </c>
      <c r="O11" s="8"/>
    </row>
    <row r="12" spans="7:15" ht="12.75">
      <c r="G12" s="5">
        <f t="shared" si="0"/>
        <v>33.7452567992742</v>
      </c>
      <c r="H12" s="5">
        <f t="shared" si="1"/>
        <v>32.681651706818094</v>
      </c>
      <c r="I12" s="5">
        <f>(1+$H$2)^0.5*NPV($H$2,H12:$H$13)</f>
        <v>33.04983322897172</v>
      </c>
      <c r="J12" s="5">
        <v>900.97</v>
      </c>
      <c r="K12" s="5">
        <f t="shared" si="2"/>
        <v>798.8000000000001</v>
      </c>
      <c r="L12" s="5">
        <f>(1+$H$2)^0.5*NPV($H$2,K12:K$13)</f>
        <v>879.6204664681968</v>
      </c>
      <c r="M12" s="5">
        <f t="shared" si="3"/>
        <v>846.5706332392251</v>
      </c>
      <c r="N12" s="7">
        <f>$L$2*NPV($H$2,M5:$M$13)</f>
        <v>2363.2309387159867</v>
      </c>
      <c r="O12" s="8">
        <f>N12/$I$5</f>
        <v>0.03746671159570242</v>
      </c>
    </row>
    <row r="13" spans="7:15" ht="12.75">
      <c r="G13" s="5">
        <f t="shared" si="0"/>
        <v>1.06360509245611</v>
      </c>
      <c r="H13" s="5">
        <f t="shared" si="1"/>
        <v>1.06360509245611</v>
      </c>
      <c r="I13" s="5">
        <f>(1+$H$2)^0.5*NPV($H$2,H13:$H$13)</f>
        <v>1.042950600228916</v>
      </c>
      <c r="J13" s="5">
        <v>102.17</v>
      </c>
      <c r="K13" s="5">
        <f t="shared" si="2"/>
        <v>102.17</v>
      </c>
      <c r="L13" s="5">
        <f>(1+$H$2)^0.5*NPV($H$2,K13:K$13)</f>
        <v>100.18592763534132</v>
      </c>
      <c r="M13" s="5">
        <f t="shared" si="3"/>
        <v>99.1429770351124</v>
      </c>
      <c r="N13" s="5"/>
      <c r="O13" s="9"/>
    </row>
    <row r="14" ht="12.75">
      <c r="O14" s="9"/>
    </row>
    <row r="15" ht="12.75">
      <c r="O15" s="9"/>
    </row>
    <row r="16" spans="7:15" ht="12.75">
      <c r="G16" s="2" t="s">
        <v>11</v>
      </c>
      <c r="H16" s="3">
        <f>H2</f>
        <v>0.04</v>
      </c>
      <c r="I16" s="2" t="s">
        <v>12</v>
      </c>
      <c r="J16" s="3">
        <f>J2</f>
        <v>0.1</v>
      </c>
      <c r="K16" s="2" t="s">
        <v>13</v>
      </c>
      <c r="L16" s="3">
        <f>L2</f>
        <v>0.060000000000000005</v>
      </c>
      <c r="O16" s="9"/>
    </row>
    <row r="17" spans="7:15" ht="12.75">
      <c r="G17" s="1" t="str">
        <f aca="true" t="shared" si="4" ref="G17:I27">G3</f>
        <v>Nominal</v>
      </c>
      <c r="H17" s="1" t="str">
        <f t="shared" si="4"/>
        <v>Difference</v>
      </c>
      <c r="I17" s="1" t="str">
        <f t="shared" si="4"/>
        <v>Discounted</v>
      </c>
      <c r="J17" s="1" t="s">
        <v>4</v>
      </c>
      <c r="K17" s="1" t="s">
        <v>5</v>
      </c>
      <c r="L17" s="1" t="s">
        <v>6</v>
      </c>
      <c r="M17" s="1"/>
      <c r="N17" s="1"/>
      <c r="O17" s="10"/>
    </row>
    <row r="18" spans="7:15" ht="12.75">
      <c r="G18" s="1" t="str">
        <f t="shared" si="4"/>
        <v>Liability</v>
      </c>
      <c r="H18" s="1" t="str">
        <f t="shared" si="4"/>
        <v>Liability</v>
      </c>
      <c r="I18" s="1" t="str">
        <f t="shared" si="4"/>
        <v>Liability</v>
      </c>
      <c r="J18" s="1" t="s">
        <v>8</v>
      </c>
      <c r="K18" s="1" t="s">
        <v>8</v>
      </c>
      <c r="L18" s="1" t="s">
        <v>8</v>
      </c>
      <c r="M18" s="1" t="s">
        <v>9</v>
      </c>
      <c r="N18" s="4" t="s">
        <v>14</v>
      </c>
      <c r="O18" s="11" t="s">
        <v>18</v>
      </c>
    </row>
    <row r="19" spans="7:15" ht="12.75">
      <c r="G19" s="5">
        <f t="shared" si="4"/>
        <v>67182.9912426113</v>
      </c>
      <c r="H19" s="5">
        <f t="shared" si="4"/>
        <v>27102.7195923864</v>
      </c>
      <c r="I19" s="5">
        <f t="shared" si="4"/>
        <v>63075.48322407507</v>
      </c>
      <c r="J19" s="5">
        <v>75833.1532</v>
      </c>
      <c r="K19" s="5">
        <f>J19-J20</f>
        <v>29605.59936</v>
      </c>
      <c r="L19" s="5">
        <f>(1+$H$2)^0.5*NPV($H$2,K19:$K$27)</f>
        <v>71044.88539558732</v>
      </c>
      <c r="M19" s="5">
        <f>L19-I19</f>
        <v>7969.402171512251</v>
      </c>
      <c r="N19" s="6" t="s">
        <v>15</v>
      </c>
      <c r="O19" s="8"/>
    </row>
    <row r="20" spans="7:15" ht="12.75">
      <c r="G20" s="5">
        <f t="shared" si="4"/>
        <v>40080.2716502249</v>
      </c>
      <c r="H20" s="5">
        <f t="shared" si="4"/>
        <v>18846.899288894503</v>
      </c>
      <c r="I20" s="5">
        <f t="shared" si="4"/>
        <v>37959.04333843574</v>
      </c>
      <c r="J20" s="5">
        <v>46227.55384</v>
      </c>
      <c r="K20" s="5">
        <f aca="true" t="shared" si="5" ref="K20:K27">J20-J21</f>
        <v>21021.76535</v>
      </c>
      <c r="L20" s="5">
        <f>(1+$H$2)^0.5*NPV($H$2,K20:$K$27)</f>
        <v>43694.77504176078</v>
      </c>
      <c r="M20" s="5">
        <f aca="true" t="shared" si="6" ref="M20:M27">L20-I20</f>
        <v>5735.731703325044</v>
      </c>
      <c r="N20" s="7">
        <f>$L$2*NPV($J$2,M$19:$M27)</f>
        <v>1036.6720879043328</v>
      </c>
      <c r="O20" s="8">
        <f>N20/$I$5</f>
        <v>0.016435420466325477</v>
      </c>
    </row>
    <row r="21" spans="7:15" ht="12.75">
      <c r="G21" s="5">
        <f t="shared" si="4"/>
        <v>21233.3723613304</v>
      </c>
      <c r="H21" s="5">
        <f t="shared" si="4"/>
        <v>11390.7209108421</v>
      </c>
      <c r="I21" s="5">
        <f t="shared" si="4"/>
        <v>20257.26362301495</v>
      </c>
      <c r="J21" s="5">
        <v>25205.78849</v>
      </c>
      <c r="K21" s="5">
        <f t="shared" si="5"/>
        <v>13119.30697</v>
      </c>
      <c r="L21" s="5">
        <f>(1+$H$2)^0.5*NPV($H$2,K21:$K$27)</f>
        <v>24004.487697467473</v>
      </c>
      <c r="M21" s="5">
        <f t="shared" si="6"/>
        <v>3747.2240744525225</v>
      </c>
      <c r="N21" s="7"/>
      <c r="O21" s="8"/>
    </row>
    <row r="22" spans="7:15" ht="12.75">
      <c r="G22" s="5">
        <f t="shared" si="4"/>
        <v>9842.6514504883</v>
      </c>
      <c r="H22" s="5">
        <f t="shared" si="4"/>
        <v>5978.36805921021</v>
      </c>
      <c r="I22" s="5">
        <f t="shared" si="4"/>
        <v>9451.252528280895</v>
      </c>
      <c r="J22" s="5">
        <v>12086.48152</v>
      </c>
      <c r="K22" s="5">
        <f t="shared" si="5"/>
        <v>7090.634513999999</v>
      </c>
      <c r="L22" s="5">
        <f>(1+$H$2)^0.5*NPV($H$2,K22:$K$27)</f>
        <v>11585.546756397413</v>
      </c>
      <c r="M22" s="5">
        <f t="shared" si="6"/>
        <v>2134.294228116518</v>
      </c>
      <c r="N22" s="6" t="s">
        <v>16</v>
      </c>
      <c r="O22" s="8"/>
    </row>
    <row r="23" spans="7:15" ht="12.75">
      <c r="G23" s="5">
        <f t="shared" si="4"/>
        <v>3864.28339127809</v>
      </c>
      <c r="H23" s="5">
        <f t="shared" si="4"/>
        <v>2653.3180197333004</v>
      </c>
      <c r="I23" s="5">
        <f t="shared" si="4"/>
        <v>3732.539550741594</v>
      </c>
      <c r="J23" s="5">
        <v>4995.847006</v>
      </c>
      <c r="K23" s="5">
        <f t="shared" si="5"/>
        <v>3305.2706829999997</v>
      </c>
      <c r="L23" s="5">
        <f>(1+$H$2)^0.5*NPV($H$2,K23:$K$27)</f>
        <v>4817.91187652521</v>
      </c>
      <c r="M23" s="5">
        <f t="shared" si="6"/>
        <v>1085.3723257836155</v>
      </c>
      <c r="N23" s="7">
        <f>$L$2*NPV($H$2,M$20:$M27)</f>
        <v>738.9760561237257</v>
      </c>
      <c r="O23" s="8">
        <f>N23/$I$5</f>
        <v>0.011715741494972303</v>
      </c>
    </row>
    <row r="24" spans="7:15" ht="12.75">
      <c r="G24" s="5">
        <f t="shared" si="4"/>
        <v>1210.96537154479</v>
      </c>
      <c r="H24" s="5">
        <f t="shared" si="4"/>
        <v>940.2123430676011</v>
      </c>
      <c r="I24" s="5">
        <f t="shared" si="4"/>
        <v>1175.9770610937649</v>
      </c>
      <c r="J24" s="5">
        <v>1690.576323</v>
      </c>
      <c r="K24" s="5">
        <f t="shared" si="5"/>
        <v>1276.148679</v>
      </c>
      <c r="L24" s="5">
        <f>(1+$H$2)^0.5*NPV($H$2,K24:$K$27)</f>
        <v>1639.9004095215876</v>
      </c>
      <c r="M24" s="5">
        <f t="shared" si="6"/>
        <v>463.9233484278227</v>
      </c>
      <c r="N24" s="7"/>
      <c r="O24" s="8"/>
    </row>
    <row r="25" spans="7:15" ht="12.75">
      <c r="G25" s="5">
        <f t="shared" si="4"/>
        <v>270.753028477189</v>
      </c>
      <c r="H25" s="5">
        <f t="shared" si="4"/>
        <v>237.00777167791477</v>
      </c>
      <c r="I25" s="5">
        <f t="shared" si="4"/>
        <v>264.1839266930172</v>
      </c>
      <c r="J25" s="5">
        <v>414.427644</v>
      </c>
      <c r="K25" s="5">
        <f t="shared" si="5"/>
        <v>355.57050405999996</v>
      </c>
      <c r="L25" s="5">
        <f>(1+$H$2)^0.5*NPV($H$2,K25:$K$27)</f>
        <v>404.0750226091201</v>
      </c>
      <c r="M25" s="5">
        <f t="shared" si="6"/>
        <v>139.89109591610287</v>
      </c>
      <c r="N25" s="6" t="s">
        <v>17</v>
      </c>
      <c r="O25" s="8"/>
    </row>
    <row r="26" spans="7:15" ht="12.75">
      <c r="G26" s="5">
        <f t="shared" si="4"/>
        <v>33.7452567992742</v>
      </c>
      <c r="H26" s="5">
        <f t="shared" si="4"/>
        <v>32.681651706818094</v>
      </c>
      <c r="I26" s="5">
        <f t="shared" si="4"/>
        <v>33.04983322897172</v>
      </c>
      <c r="J26" s="5">
        <v>58.85713994</v>
      </c>
      <c r="K26" s="5">
        <f t="shared" si="5"/>
        <v>56.51485941200001</v>
      </c>
      <c r="L26" s="5">
        <f>(1+$H$2)^0.5*NPV($H$2,K26:$K$27)</f>
        <v>57.62583578149241</v>
      </c>
      <c r="M26" s="5">
        <f t="shared" si="6"/>
        <v>24.57600255252069</v>
      </c>
      <c r="N26" s="7">
        <f>$L$2*NPV($H$2,M$19:$M27)</f>
        <v>1170.3271023215968</v>
      </c>
      <c r="O26" s="8">
        <f>N26/$I$5</f>
        <v>0.018554389796175175</v>
      </c>
    </row>
    <row r="27" spans="7:15" ht="12.75">
      <c r="G27" s="5">
        <f t="shared" si="4"/>
        <v>1.06360509245611</v>
      </c>
      <c r="H27" s="5">
        <f t="shared" si="4"/>
        <v>1.06360509245611</v>
      </c>
      <c r="I27" s="5">
        <f t="shared" si="4"/>
        <v>1.042950600228916</v>
      </c>
      <c r="J27" s="5">
        <v>2.342280528</v>
      </c>
      <c r="K27" s="5">
        <f t="shared" si="5"/>
        <v>2.342280528</v>
      </c>
      <c r="L27" s="5">
        <f>(1+$H$2)^0.5*NPV($H$2,K27:$K$27)</f>
        <v>2.2967950228039253</v>
      </c>
      <c r="M27" s="5">
        <f t="shared" si="6"/>
        <v>1.2538444225750094</v>
      </c>
      <c r="N27" s="5"/>
      <c r="O27" s="5"/>
    </row>
  </sheetData>
  <sheetProtection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Cecily Marx</cp:lastModifiedBy>
  <dcterms:created xsi:type="dcterms:W3CDTF">2008-01-15T01:22:57Z</dcterms:created>
  <dcterms:modified xsi:type="dcterms:W3CDTF">2008-11-21T14:55:13Z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-959344169</vt:i4>
  </property>
  <property fmtid="{D5CDD505-2E9C-101B-9397-08002B2CF9AE}" pid="3" name="_NewReviewCycle">
    <vt:lpwstr/>
  </property>
  <property fmtid="{D5CDD505-2E9C-101B-9397-08002B2CF9AE}" pid="4" name="_EmailSubject">
    <vt:lpwstr>Updated Annual Meeting Presentation</vt:lpwstr>
  </property>
  <property fmtid="{D5CDD505-2E9C-101B-9397-08002B2CF9AE}" pid="5" name="_AuthorEmail">
    <vt:lpwstr>GMeyers@iso.com</vt:lpwstr>
  </property>
  <property fmtid="{D5CDD505-2E9C-101B-9397-08002B2CF9AE}" pid="6" name="_AuthorEmailDisplayName">
    <vt:lpwstr>Meyers, Glenn G.</vt:lpwstr>
  </property>
  <property fmtid="{D5CDD505-2E9C-101B-9397-08002B2CF9AE}" pid="7" name="_ReviewingToolsShownOnce">
    <vt:lpwstr/>
  </property>
</Properties>
</file>