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<sst xmlns="http://schemas.openxmlformats.org/spreadsheetml/2006/main" count="445" uniqueCount="78">
  <si>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</si>
  <si>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</si>
  <si>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</si>
  <si>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</si>
  <si>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</si>
  <si>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</si>
  <si>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</si>
  <si>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</si>
  <si>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</si>
  <si>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</si>
  <si>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</si>
  <si>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</si>
  <si>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</si>
  <si>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</si>
  <si>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</si>
  <si>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</si>
  <si>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</si>
  <si>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</si>
  <si>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</si>
  <si>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</si>
  <si>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</si>
  <si>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</si>
  <si>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</si>
  <si>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</si>
  <si>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</si>
  <si>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</si>
  <si>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</si>
  <si>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</si>
  <si>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</si>
  <si>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</si>
  <si>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</si>
  <si>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</si>
  <si>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</si>
  <si>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</si>
  <si>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</si>
  <si>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</si>
  <si>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</si>
  <si>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</si>
  <si>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</si>
  <si>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</si>
  <si>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</si>
  <si>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</si>
  <si>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</si>
  <si>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</si>
  <si>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</si>
  <si>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</si>
  <si>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</si>
  <si>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</si>
  <si>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</si>
  <si>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</si>
  <si>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</si>
  <si>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</si>
  <si>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</si>
  <si>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</si>
  <si>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</si>
  <si>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</si>
  <si>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</si>
  <si>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</si>
  <si>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</si>
  <si>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</si>
  <si>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C:</t>
  </si>
  <si>
    <t>YOU SET THE RESERVE FOR LINE C  (Example 3)</t>
  </si>
  <si>
    <t>PICK THREE SETS</t>
  </si>
  <si>
    <t>Low Estminate</t>
  </si>
  <si>
    <t>High Estimate</t>
  </si>
  <si>
    <t>Best Estimate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</si>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</sst>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19"/>
      <color indexed="8"/>
      <name val="Arial"/>
      <family val="2"/>
    </font>
    <font>
      <b/>
      <sz val="21.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0" fontId="12" fillId="0" borderId="10" xfId="56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80" fontId="18" fillId="33" borderId="0" xfId="0" applyNumberFormat="1" applyFont="1" applyFill="1" applyBorder="1" applyAlignment="1">
      <alignment horizontal="center"/>
    </xf>
    <xf numFmtId="165" fontId="18" fillId="33" borderId="0" xfId="59" applyNumberFormat="1" applyFont="1" applyFill="1" applyBorder="1" applyAlignment="1">
      <alignment horizontal="center"/>
    </xf>
    <xf numFmtId="165" fontId="18" fillId="33" borderId="17" xfId="59" applyNumberFormat="1" applyFont="1" applyFill="1" applyBorder="1" applyAlignment="1">
      <alignment horizontal="center"/>
    </xf>
    <xf numFmtId="0" fontId="5" fillId="0" borderId="0" xfId="56" applyFont="1">
      <alignment/>
    </xf>
    <xf numFmtId="164" fontId="1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0" fillId="34" borderId="0" xfId="0" applyFill="1" applyAlignment="1">
      <alignment/>
    </xf>
    <xf numFmtId="164" fontId="16" fillId="34" borderId="0" xfId="0" applyFont="1" applyFill="1" applyAlignment="1">
      <alignment horizontal="center"/>
    </xf>
    <xf numFmtId="164" fontId="14" fillId="34" borderId="0" xfId="0" applyFont="1" applyFill="1" applyAlignment="1">
      <alignment/>
    </xf>
    <xf numFmtId="164" fontId="15" fillId="34" borderId="0" xfId="0" applyFont="1" applyFill="1" applyBorder="1" applyAlignment="1">
      <alignment/>
    </xf>
    <xf numFmtId="164" fontId="13" fillId="34" borderId="0" xfId="0" applyFont="1" applyFill="1" applyAlignment="1">
      <alignment horizontal="right"/>
    </xf>
    <xf numFmtId="3" fontId="13" fillId="34" borderId="0" xfId="0" applyNumberFormat="1" applyFont="1" applyFill="1" applyAlignment="1">
      <alignment horizontal="right"/>
    </xf>
    <xf numFmtId="3" fontId="13" fillId="34" borderId="0" xfId="0" applyNumberFormat="1" applyFont="1" applyFill="1" applyAlignment="1">
      <alignment/>
    </xf>
    <xf numFmtId="164" fontId="13" fillId="34" borderId="0" xfId="0" applyFont="1" applyFill="1" applyAlignment="1">
      <alignment/>
    </xf>
    <xf numFmtId="9" fontId="13" fillId="34" borderId="0" xfId="59" applyFont="1" applyFill="1" applyAlignment="1">
      <alignment/>
    </xf>
    <xf numFmtId="164" fontId="0" fillId="0" borderId="0" xfId="0" applyBorder="1" applyAlignment="1">
      <alignment/>
    </xf>
    <xf numFmtId="164" fontId="17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</a:rPr>
              <a:t>Line C: Indicated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15"/>
          <c:w val="0.962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177306.27644386236</c:v>
                </c:pt>
                <c:pt idx="1">
                  <c:v>79243.16411332517</c:v>
                </c:pt>
                <c:pt idx="2">
                  <c:v>176699.81693129544</c:v>
                </c:pt>
                <c:pt idx="3">
                  <c:v>106803.30263228355</c:v>
                </c:pt>
                <c:pt idx="4">
                  <c:v>397518.9458469721</c:v>
                </c:pt>
                <c:pt idx="5">
                  <c:v>173966.49623783707</c:v>
                </c:pt>
                <c:pt idx="6">
                  <c:v>293916.5288530837</c:v>
                </c:pt>
                <c:pt idx="7">
                  <c:v>166457.64697396458</c:v>
                </c:pt>
                <c:pt idx="8">
                  <c:v>264970.3091108508</c:v>
                </c:pt>
                <c:pt idx="9">
                  <c:v>189731.82089741813</c:v>
                </c:pt>
                <c:pt idx="10">
                  <c:v>231609.6811464278</c:v>
                </c:pt>
                <c:pt idx="11">
                  <c:v>181728.6288977194</c:v>
                </c:pt>
              </c:numCache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7777DD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1'!$BI$28:$BI$37</c:f>
              <c:numCache/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7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2'!$BI$28:$BI$37</c:f>
              <c:numCache/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5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3'!$BI$28:$BI$37</c:f>
              <c:numCache/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4'!$BI$28:$BI$37</c:f>
              <c:numCache/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0" zoomScaleNormal="80" zoomScalePageLayoutView="0" workbookViewId="0" topLeftCell="A1">
      <selection activeCell="C6" sqref="C6"/>
    </sheetView>
  </sheetViews>
  <sheetFormatPr defaultColWidth="8.88671875" defaultRowHeight="15.75"/>
  <cols>
    <col min="1" max="1" width="21.214843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6"/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6"/>
    </row>
    <row r="2" spans="1:13" ht="27.75" customHeight="1">
      <c r="A2" s="66"/>
      <c r="B2" s="46" t="s">
        <v>63</v>
      </c>
      <c r="C2" s="39" t="str">
        <f>'Line C_Selection 1'!C20</f>
        <v>12 - 24</v>
      </c>
      <c r="D2" s="39" t="str">
        <f>'Line C_Selection 1'!D20</f>
        <v>24 - 36</v>
      </c>
      <c r="E2" s="39" t="str">
        <f>'Line C_Selection 1'!E20</f>
        <v>36 - 48</v>
      </c>
      <c r="F2" s="39" t="str">
        <f>'Line C_Selection 1'!F20</f>
        <v>48 - 60</v>
      </c>
      <c r="G2" s="39" t="str">
        <f>'Line C_Selection 1'!G20</f>
        <v>60 - 72</v>
      </c>
      <c r="H2" s="39" t="str">
        <f>'Line C_Selection 1'!H20</f>
        <v>72 - 84</v>
      </c>
      <c r="I2" s="39" t="str">
        <f>'Line C_Selection 1'!I20</f>
        <v>84 - 96</v>
      </c>
      <c r="J2" s="39" t="str">
        <f>'Line C_Selection 1'!J20</f>
        <v>96 - 108</v>
      </c>
      <c r="K2" s="39" t="str">
        <f>'Line C_Selection 1'!K20</f>
        <v>108 - 120</v>
      </c>
      <c r="L2" s="40" t="str">
        <f>'Line C_Selection 1'!L20</f>
        <v>120 - ULT</v>
      </c>
      <c r="M2" s="66"/>
    </row>
    <row r="3" spans="1:13" ht="27.75" customHeight="1">
      <c r="A3" s="67" t="s">
        <v>62</v>
      </c>
      <c r="B3" s="44" t="s">
        <v>37</v>
      </c>
      <c r="C3" s="60">
        <v>2.1</v>
      </c>
      <c r="D3" s="60">
        <v>1.22</v>
      </c>
      <c r="E3" s="60">
        <v>1.11</v>
      </c>
      <c r="F3" s="60">
        <v>1.07</v>
      </c>
      <c r="G3" s="60">
        <v>1.04</v>
      </c>
      <c r="H3" s="60">
        <v>1.02</v>
      </c>
      <c r="I3" s="60">
        <v>1.01</v>
      </c>
      <c r="J3" s="60">
        <v>1.005</v>
      </c>
      <c r="K3" s="60">
        <v>1.003</v>
      </c>
      <c r="L3" s="60">
        <v>1.001</v>
      </c>
      <c r="M3" s="66"/>
    </row>
    <row r="4" spans="1:13" ht="27.75" customHeight="1">
      <c r="A4" s="67" t="s">
        <v>58</v>
      </c>
      <c r="B4" s="44" t="s">
        <v>38</v>
      </c>
      <c r="C4" s="60">
        <v>1.3</v>
      </c>
      <c r="D4" s="60">
        <v>1.12</v>
      </c>
      <c r="E4" s="60">
        <v>1.08</v>
      </c>
      <c r="F4" s="60">
        <v>1.05</v>
      </c>
      <c r="G4" s="60">
        <v>1.02</v>
      </c>
      <c r="H4" s="60">
        <v>1.01</v>
      </c>
      <c r="I4" s="60">
        <v>1</v>
      </c>
      <c r="J4" s="60">
        <v>1</v>
      </c>
      <c r="K4" s="60">
        <v>1</v>
      </c>
      <c r="L4" s="60">
        <v>1</v>
      </c>
      <c r="M4" s="66"/>
    </row>
    <row r="5" spans="1:13" ht="27.75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</row>
    <row r="6" spans="1:13" ht="27.75" customHeight="1">
      <c r="A6" s="68"/>
      <c r="B6" s="44" t="s">
        <v>39</v>
      </c>
      <c r="C6" s="64">
        <v>2012</v>
      </c>
      <c r="D6" s="58">
        <f>C6-1</f>
        <v>2011</v>
      </c>
      <c r="E6" s="58">
        <f aca="true" t="shared" si="0" ref="E6:L6">D6-1</f>
        <v>2010</v>
      </c>
      <c r="F6" s="58">
        <f t="shared" si="0"/>
        <v>2009</v>
      </c>
      <c r="G6" s="58">
        <f t="shared" si="0"/>
        <v>2008</v>
      </c>
      <c r="H6" s="58">
        <f t="shared" si="0"/>
        <v>2007</v>
      </c>
      <c r="I6" s="58">
        <f t="shared" si="0"/>
        <v>2006</v>
      </c>
      <c r="J6" s="58">
        <f t="shared" si="0"/>
        <v>2005</v>
      </c>
      <c r="K6" s="58">
        <f t="shared" si="0"/>
        <v>2004</v>
      </c>
      <c r="L6" s="59">
        <f t="shared" si="0"/>
        <v>2003</v>
      </c>
      <c r="M6" s="66"/>
    </row>
    <row r="7" spans="1:13" ht="27.75" customHeight="1">
      <c r="A7" s="67" t="s">
        <v>59</v>
      </c>
      <c r="B7" s="44" t="s">
        <v>23</v>
      </c>
      <c r="C7" s="61">
        <v>0.7</v>
      </c>
      <c r="D7" s="61">
        <v>0.71</v>
      </c>
      <c r="E7" s="61">
        <v>0.71</v>
      </c>
      <c r="F7" s="61">
        <v>0.71</v>
      </c>
      <c r="G7" s="61">
        <v>0.71</v>
      </c>
      <c r="H7" s="61">
        <v>0.71</v>
      </c>
      <c r="I7" s="61">
        <v>0.71</v>
      </c>
      <c r="J7" s="61">
        <v>0.71</v>
      </c>
      <c r="K7" s="61">
        <v>0.71</v>
      </c>
      <c r="L7" s="61">
        <v>0.71</v>
      </c>
      <c r="M7" s="66"/>
    </row>
    <row r="8" spans="1:13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</row>
    <row r="9" spans="1:13" ht="27" customHeight="1">
      <c r="A9" s="66"/>
      <c r="B9" s="46" t="s">
        <v>64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</row>
    <row r="10" spans="1:13" ht="27" customHeight="1">
      <c r="A10" s="66"/>
      <c r="B10" s="44" t="s">
        <v>37</v>
      </c>
      <c r="C10" s="60">
        <v>2.4</v>
      </c>
      <c r="D10" s="60">
        <v>1.4</v>
      </c>
      <c r="E10" s="60">
        <v>1.2</v>
      </c>
      <c r="F10" s="60">
        <v>1.1</v>
      </c>
      <c r="G10" s="60">
        <v>1.06</v>
      </c>
      <c r="H10" s="60">
        <v>1.05</v>
      </c>
      <c r="I10" s="60">
        <v>1.04</v>
      </c>
      <c r="J10" s="60">
        <v>1.03</v>
      </c>
      <c r="K10" s="60">
        <v>1.02</v>
      </c>
      <c r="L10" s="60">
        <v>1.01</v>
      </c>
      <c r="M10" s="66"/>
    </row>
    <row r="11" spans="1:13" ht="27" customHeight="1">
      <c r="A11" s="66"/>
      <c r="B11" s="44" t="s">
        <v>38</v>
      </c>
      <c r="C11" s="60">
        <v>1.6</v>
      </c>
      <c r="D11" s="60">
        <v>1.2</v>
      </c>
      <c r="E11" s="60">
        <v>1.15</v>
      </c>
      <c r="F11" s="60">
        <v>1.1</v>
      </c>
      <c r="G11" s="60">
        <v>1.05</v>
      </c>
      <c r="H11" s="60">
        <v>1.044</v>
      </c>
      <c r="I11" s="60">
        <v>1.033</v>
      </c>
      <c r="J11" s="60">
        <v>1.2</v>
      </c>
      <c r="K11" s="60">
        <v>1.015</v>
      </c>
      <c r="L11" s="60">
        <v>1</v>
      </c>
      <c r="M11" s="66"/>
    </row>
    <row r="12" spans="1:13" ht="27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</row>
    <row r="13" spans="1:13" ht="27" customHeight="1">
      <c r="A13" s="66"/>
      <c r="B13" s="44" t="s">
        <v>39</v>
      </c>
      <c r="C13" s="58">
        <f>C6</f>
        <v>2012</v>
      </c>
      <c r="D13" s="58">
        <f aca="true" t="shared" si="2" ref="D13:L13">D6</f>
        <v>2011</v>
      </c>
      <c r="E13" s="58">
        <f t="shared" si="2"/>
        <v>2010</v>
      </c>
      <c r="F13" s="58">
        <f t="shared" si="2"/>
        <v>2009</v>
      </c>
      <c r="G13" s="58">
        <f t="shared" si="2"/>
        <v>2008</v>
      </c>
      <c r="H13" s="58">
        <f t="shared" si="2"/>
        <v>2007</v>
      </c>
      <c r="I13" s="58">
        <f t="shared" si="2"/>
        <v>2006</v>
      </c>
      <c r="J13" s="58">
        <f t="shared" si="2"/>
        <v>2005</v>
      </c>
      <c r="K13" s="58">
        <f t="shared" si="2"/>
        <v>2004</v>
      </c>
      <c r="L13" s="59">
        <f t="shared" si="2"/>
        <v>2003</v>
      </c>
      <c r="M13" s="66"/>
    </row>
    <row r="14" spans="1:13" ht="27" customHeight="1">
      <c r="A14" s="66"/>
      <c r="B14" s="44" t="s">
        <v>23</v>
      </c>
      <c r="C14" s="61">
        <v>0.7</v>
      </c>
      <c r="D14" s="61">
        <v>0.72</v>
      </c>
      <c r="E14" s="61">
        <v>0.73</v>
      </c>
      <c r="F14" s="61">
        <v>0.74</v>
      </c>
      <c r="G14" s="61">
        <v>0.75</v>
      </c>
      <c r="H14" s="61">
        <v>0.75</v>
      </c>
      <c r="I14" s="61">
        <v>0.75</v>
      </c>
      <c r="J14" s="61">
        <v>0.75</v>
      </c>
      <c r="K14" s="61">
        <v>0.75</v>
      </c>
      <c r="L14" s="61">
        <v>0.75</v>
      </c>
      <c r="M14" s="66"/>
    </row>
    <row r="15" spans="1:13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</row>
    <row r="16" spans="1:13" ht="28.5" customHeight="1">
      <c r="A16" s="66"/>
      <c r="B16" s="46" t="s">
        <v>65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</row>
    <row r="17" spans="1:13" ht="28.5" customHeight="1">
      <c r="A17" s="66"/>
      <c r="B17" s="44" t="s">
        <v>37</v>
      </c>
      <c r="C17" s="60">
        <v>2.215</v>
      </c>
      <c r="D17" s="60">
        <v>1.302</v>
      </c>
      <c r="E17" s="60">
        <v>1.156</v>
      </c>
      <c r="F17" s="60">
        <v>1.065</v>
      </c>
      <c r="G17" s="60">
        <v>1.057</v>
      </c>
      <c r="H17" s="60">
        <v>1.048</v>
      </c>
      <c r="I17" s="60">
        <v>1.0636656490514922</v>
      </c>
      <c r="J17" s="60">
        <v>1.0686704240643867</v>
      </c>
      <c r="K17" s="60">
        <v>1.043992634498861</v>
      </c>
      <c r="L17" s="60">
        <v>1.044</v>
      </c>
      <c r="M17" s="66"/>
    </row>
    <row r="18" spans="1:13" ht="28.5" customHeight="1">
      <c r="A18" s="66"/>
      <c r="B18" s="44" t="s">
        <v>38</v>
      </c>
      <c r="C18" s="60">
        <v>1.466</v>
      </c>
      <c r="D18" s="60">
        <v>1.157</v>
      </c>
      <c r="E18" s="60">
        <v>1.114</v>
      </c>
      <c r="F18" s="60">
        <v>1.064</v>
      </c>
      <c r="G18" s="60">
        <v>1.05</v>
      </c>
      <c r="H18" s="60">
        <v>1.044</v>
      </c>
      <c r="I18" s="60">
        <v>1.033</v>
      </c>
      <c r="J18" s="60">
        <v>1.012</v>
      </c>
      <c r="K18" s="60">
        <v>1.015</v>
      </c>
      <c r="L18" s="60">
        <v>1.015</v>
      </c>
      <c r="M18" s="66"/>
    </row>
    <row r="19" spans="1:13" ht="28.5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</row>
    <row r="20" spans="1:13" ht="28.5" customHeight="1">
      <c r="A20" s="66"/>
      <c r="B20" s="44" t="s">
        <v>39</v>
      </c>
      <c r="C20" s="58">
        <f>C6</f>
        <v>2012</v>
      </c>
      <c r="D20" s="58">
        <f aca="true" t="shared" si="4" ref="D20:L20">D6</f>
        <v>2011</v>
      </c>
      <c r="E20" s="58">
        <f t="shared" si="4"/>
        <v>2010</v>
      </c>
      <c r="F20" s="58">
        <f t="shared" si="4"/>
        <v>2009</v>
      </c>
      <c r="G20" s="58">
        <f t="shared" si="4"/>
        <v>2008</v>
      </c>
      <c r="H20" s="58">
        <f t="shared" si="4"/>
        <v>2007</v>
      </c>
      <c r="I20" s="58">
        <f t="shared" si="4"/>
        <v>2006</v>
      </c>
      <c r="J20" s="58">
        <f t="shared" si="4"/>
        <v>2005</v>
      </c>
      <c r="K20" s="58">
        <f t="shared" si="4"/>
        <v>2004</v>
      </c>
      <c r="L20" s="59">
        <f t="shared" si="4"/>
        <v>2003</v>
      </c>
      <c r="M20" s="66"/>
    </row>
    <row r="21" spans="1:13" ht="28.5" customHeight="1">
      <c r="A21" s="66"/>
      <c r="B21" s="44" t="s">
        <v>23</v>
      </c>
      <c r="C21" s="61">
        <v>0.7</v>
      </c>
      <c r="D21" s="61">
        <v>0.7</v>
      </c>
      <c r="E21" s="61">
        <v>0.7</v>
      </c>
      <c r="F21" s="61">
        <v>0.7</v>
      </c>
      <c r="G21" s="61">
        <v>0.7</v>
      </c>
      <c r="H21" s="61">
        <v>0.7</v>
      </c>
      <c r="I21" s="61">
        <v>0.7</v>
      </c>
      <c r="J21" s="61">
        <v>0.7</v>
      </c>
      <c r="K21" s="61">
        <v>0.7</v>
      </c>
      <c r="L21" s="62">
        <v>0.7</v>
      </c>
      <c r="M21" s="66"/>
    </row>
    <row r="22" spans="1:13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</row>
    <row r="23" spans="1:13" ht="22.5" customHeight="1">
      <c r="A23" s="66"/>
      <c r="B23" s="7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</row>
    <row r="24" spans="1:13" ht="29.2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</row>
  </sheetData>
  <sheetProtection/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397518.9458469721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238381.05498014865</v>
      </c>
      <c r="E27" s="70"/>
      <c r="F27" s="70"/>
      <c r="G27" s="71">
        <f>D26-D30</f>
        <v>318275.78173364693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203329.38484042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179517.4526707909</v>
      </c>
      <c r="E29" s="70"/>
      <c r="F29" s="70"/>
      <c r="G29" s="74">
        <f>G27/G28</f>
        <v>3.1827578173364692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79243.16411332517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sheetProtection/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.75"/>
  <cols>
    <col min="1" max="1" width="14.88671875" style="0" customWidth="1"/>
    <col min="14" max="14" width="9.77734375" style="0" customWidth="1"/>
  </cols>
  <sheetData>
    <row r="1" spans="2:13" ht="15.75">
      <c r="B1" s="77" t="s">
        <v>40</v>
      </c>
      <c r="C1" s="78"/>
      <c r="D1" s="78"/>
      <c r="E1" s="79"/>
      <c r="F1" s="77" t="s">
        <v>42</v>
      </c>
      <c r="G1" s="78"/>
      <c r="H1" s="78"/>
      <c r="I1" s="79"/>
      <c r="J1" s="77" t="s">
        <v>41</v>
      </c>
      <c r="K1" s="78"/>
      <c r="L1" s="78"/>
      <c r="M1" s="79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</row>
    <row r="5" spans="1:15" ht="15.75">
      <c r="A5" t="s">
        <v>46</v>
      </c>
      <c r="B5" s="52">
        <f>'Line C_Selection 1'!BF39</f>
        <v>177306.27644386236</v>
      </c>
      <c r="C5" s="52">
        <f>'Line C_Selection 1'!BG39</f>
        <v>79243.16411332517</v>
      </c>
      <c r="D5" s="52">
        <f>'Line C_Selection 1'!BH39</f>
        <v>176699.81693129544</v>
      </c>
      <c r="E5" s="52">
        <f>'Line C_Selection 1'!BI39</f>
        <v>106803.30263228355</v>
      </c>
      <c r="F5" s="52">
        <f>'Line C_Selection 2'!BF39</f>
        <v>397518.9458469721</v>
      </c>
      <c r="G5" s="52">
        <f>'Line C_Selection 2'!BG39</f>
        <v>173966.49623783707</v>
      </c>
      <c r="H5" s="52">
        <f>'Line C_Selection 2'!BH39</f>
        <v>293916.5288530837</v>
      </c>
      <c r="I5" s="52">
        <f>'Line C_Selection 2'!BI39</f>
        <v>166457.64697396458</v>
      </c>
      <c r="J5" s="52">
        <f>'Line C_Selection 3'!BF39</f>
        <v>264970.3091108508</v>
      </c>
      <c r="K5" s="52">
        <f>'Line C_Selection 3'!BG39</f>
        <v>189731.82089741813</v>
      </c>
      <c r="L5" s="52">
        <f>'Line C_Selection 3'!BH39</f>
        <v>231609.6811464278</v>
      </c>
      <c r="M5" s="52">
        <f>'Line C_Selection 3'!BI39</f>
        <v>181728.6288977194</v>
      </c>
      <c r="N5" s="52">
        <f>AVERAGE(B5:M5)</f>
        <v>203329.38484042</v>
      </c>
      <c r="O5" t="s">
        <v>44</v>
      </c>
    </row>
    <row r="6" spans="1:13" ht="15.75">
      <c r="A6" t="s">
        <v>47</v>
      </c>
      <c r="B6" s="52">
        <f aca="true" t="shared" si="0" ref="B6:M6">B5-$N5</f>
        <v>-26023.108396557654</v>
      </c>
      <c r="C6" s="52">
        <f t="shared" si="0"/>
        <v>-124086.22072709484</v>
      </c>
      <c r="D6" s="52">
        <f t="shared" si="0"/>
        <v>-26629.56790912457</v>
      </c>
      <c r="E6" s="52">
        <f t="shared" si="0"/>
        <v>-96526.08220813646</v>
      </c>
      <c r="F6" s="52">
        <f t="shared" si="0"/>
        <v>194189.5610065521</v>
      </c>
      <c r="G6" s="52">
        <f t="shared" si="0"/>
        <v>-29362.88860258294</v>
      </c>
      <c r="H6" s="52">
        <f t="shared" si="0"/>
        <v>90587.14401266372</v>
      </c>
      <c r="I6" s="52">
        <f t="shared" si="0"/>
        <v>-36871.73786645543</v>
      </c>
      <c r="J6" s="52">
        <f t="shared" si="0"/>
        <v>61640.92427043078</v>
      </c>
      <c r="K6" s="52">
        <f t="shared" si="0"/>
        <v>-13597.563943001878</v>
      </c>
      <c r="L6" s="52">
        <f t="shared" si="0"/>
        <v>28280.296306007804</v>
      </c>
      <c r="M6" s="52">
        <f t="shared" si="0"/>
        <v>-21600.755942700605</v>
      </c>
    </row>
    <row r="7" spans="1:15" ht="15.75">
      <c r="A7" t="s">
        <v>48</v>
      </c>
      <c r="B7" s="55">
        <f aca="true" t="shared" si="1" ref="B7:M7">B5/$N7</f>
        <v>1.7730627644386237</v>
      </c>
      <c r="C7" s="55">
        <f t="shared" si="1"/>
        <v>0.7924316411332517</v>
      </c>
      <c r="D7" s="55">
        <f t="shared" si="1"/>
        <v>1.7669981693129544</v>
      </c>
      <c r="E7" s="55">
        <f t="shared" si="1"/>
        <v>1.0680330263228355</v>
      </c>
      <c r="F7" s="55">
        <f t="shared" si="1"/>
        <v>3.975189458469721</v>
      </c>
      <c r="G7" s="55">
        <f t="shared" si="1"/>
        <v>1.7396649623783706</v>
      </c>
      <c r="H7" s="55">
        <f t="shared" si="1"/>
        <v>2.9391652885308375</v>
      </c>
      <c r="I7" s="55">
        <f t="shared" si="1"/>
        <v>1.664576469739646</v>
      </c>
      <c r="J7" s="55">
        <f t="shared" si="1"/>
        <v>2.649703091108508</v>
      </c>
      <c r="K7" s="55">
        <f t="shared" si="1"/>
        <v>1.8973182089741814</v>
      </c>
      <c r="L7" s="55">
        <f t="shared" si="1"/>
        <v>2.316096811464278</v>
      </c>
      <c r="M7" s="55">
        <f t="shared" si="1"/>
        <v>1.8172862889771941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45">
      <selection activeCell="A45" sqref="A45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24660.47687360739</v>
      </c>
      <c r="BH6" s="10">
        <f aca="true" t="shared" si="4" ref="BH6:BH15">AM8</f>
        <v>25807.736711346624</v>
      </c>
      <c r="BI6" s="10">
        <f aca="true" t="shared" si="5" ref="BI6:BI15">AR8</f>
        <v>24669.86911249489</v>
      </c>
      <c r="BK6" s="10">
        <f aca="true" t="shared" si="6" ref="BK6:BK15">AVERAGE(BF6:BI6)</f>
        <v>25236.454852198884</v>
      </c>
      <c r="BL6" s="10">
        <f aca="true" t="shared" si="7" ref="BL6:BL15">BK6-AQ8</f>
        <v>600.6138196240681</v>
      </c>
      <c r="BM6" s="10">
        <f aca="true" t="shared" si="8" ref="BM6:BM15">BK6-AL8</f>
        <v>-571.2818591477408</v>
      </c>
      <c r="BN6" s="11">
        <f aca="true" t="shared" si="9" ref="BN6:BN15">BK6/AF8</f>
        <v>0.5260356448009972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25147.915093491454</v>
      </c>
      <c r="BG7" s="10">
        <f t="shared" si="3"/>
        <v>22956.84549135674</v>
      </c>
      <c r="BH7" s="10">
        <f t="shared" si="4"/>
        <v>25147.915093491454</v>
      </c>
      <c r="BI7" s="10">
        <f t="shared" si="5"/>
        <v>22999.48613134397</v>
      </c>
      <c r="BK7" s="10">
        <f t="shared" si="6"/>
        <v>24063.0404524209</v>
      </c>
      <c r="BL7" s="10">
        <f t="shared" si="7"/>
        <v>1197.7248195425673</v>
      </c>
      <c r="BM7" s="10">
        <f t="shared" si="8"/>
        <v>-1084.8746410705535</v>
      </c>
      <c r="BN7" s="11">
        <f t="shared" si="9"/>
        <v>0.5076944270892467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1.001</v>
      </c>
      <c r="AA8" s="15">
        <f aca="true" t="shared" si="13" ref="AA8:AA17">Z8*Y8</f>
        <v>24660.47687360739</v>
      </c>
      <c r="AE8" s="6">
        <f aca="true" t="shared" si="14" ref="AE8:AE17">B8</f>
        <v>1993</v>
      </c>
      <c r="AF8" s="17">
        <v>47974.8</v>
      </c>
      <c r="AG8" s="18">
        <f>Selections!L7</f>
        <v>0.71</v>
      </c>
      <c r="AH8" s="17">
        <f aca="true" t="shared" si="15" ref="AH8:AH17">AF8*AG8</f>
        <v>34062.108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0.0009990009990008542</v>
      </c>
      <c r="AP8" s="19">
        <f aca="true" t="shared" si="18" ref="AP8:AP17">AO8*AH8</f>
        <v>34.02807992007499</v>
      </c>
      <c r="AQ8" s="17">
        <f>L45</f>
        <v>24635.841032574815</v>
      </c>
      <c r="AR8" s="17">
        <f aca="true" t="shared" si="19" ref="AR8:AR17">AP8+AQ8</f>
        <v>24669.86911249489</v>
      </c>
      <c r="BE8" s="6">
        <f t="shared" si="0"/>
        <v>1995</v>
      </c>
      <c r="BF8" s="10">
        <f t="shared" si="2"/>
        <v>29202.16860041834</v>
      </c>
      <c r="BG8" s="10">
        <f t="shared" si="3"/>
        <v>26040.259538070077</v>
      </c>
      <c r="BH8" s="10">
        <f t="shared" si="4"/>
        <v>29202.16860041834</v>
      </c>
      <c r="BI8" s="10">
        <f t="shared" si="5"/>
        <v>26103.319463817847</v>
      </c>
      <c r="BK8" s="10">
        <f t="shared" si="6"/>
        <v>27636.979050681148</v>
      </c>
      <c r="BL8" s="10">
        <f t="shared" si="7"/>
        <v>1829.5800608076752</v>
      </c>
      <c r="BM8" s="10">
        <f t="shared" si="8"/>
        <v>-1565.1895497371916</v>
      </c>
      <c r="BN8" s="11">
        <f t="shared" si="9"/>
        <v>0.5929587898087724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</v>
      </c>
      <c r="U9" s="15">
        <f t="shared" si="11"/>
        <v>25147.915093491454</v>
      </c>
      <c r="X9" s="6">
        <f t="shared" si="12"/>
        <v>1994</v>
      </c>
      <c r="Y9" s="15">
        <f>K46</f>
        <v>22865.315632878333</v>
      </c>
      <c r="Z9" s="16">
        <f>K73</f>
        <v>1.0040029999999998</v>
      </c>
      <c r="AA9" s="15">
        <f t="shared" si="13"/>
        <v>22956.84549135674</v>
      </c>
      <c r="AE9" s="6">
        <f t="shared" si="14"/>
        <v>1994</v>
      </c>
      <c r="AF9" s="17">
        <v>47396.7</v>
      </c>
      <c r="AG9" s="20">
        <f>Selections!K7</f>
        <v>0.71</v>
      </c>
      <c r="AH9" s="17">
        <f t="shared" si="15"/>
        <v>33651.657</v>
      </c>
      <c r="AI9" s="17"/>
      <c r="AJ9" s="16">
        <f>K37</f>
        <v>0</v>
      </c>
      <c r="AK9" s="19">
        <f t="shared" si="16"/>
        <v>0</v>
      </c>
      <c r="AL9" s="17">
        <f>K9</f>
        <v>25147.915093491454</v>
      </c>
      <c r="AM9" s="17">
        <f t="shared" si="17"/>
        <v>25147.915093491454</v>
      </c>
      <c r="AO9" s="16">
        <f>K74</f>
        <v>0.003987039879362664</v>
      </c>
      <c r="AP9" s="19">
        <f t="shared" si="18"/>
        <v>134.17049846563373</v>
      </c>
      <c r="AQ9" s="17">
        <f>K46</f>
        <v>22865.315632878333</v>
      </c>
      <c r="AR9" s="17">
        <f t="shared" si="19"/>
        <v>22999.48613134397</v>
      </c>
      <c r="BE9" s="6">
        <f t="shared" si="0"/>
        <v>1996</v>
      </c>
      <c r="BF9" s="10">
        <f t="shared" si="2"/>
        <v>28012.841486399364</v>
      </c>
      <c r="BG9" s="10">
        <f t="shared" si="3"/>
        <v>24550.438029491794</v>
      </c>
      <c r="BH9" s="10">
        <f t="shared" si="4"/>
        <v>28012.841486399364</v>
      </c>
      <c r="BI9" s="10">
        <f t="shared" si="5"/>
        <v>24763.773543844854</v>
      </c>
      <c r="BK9" s="10">
        <f t="shared" si="6"/>
        <v>26334.973636533847</v>
      </c>
      <c r="BL9" s="10">
        <f t="shared" si="7"/>
        <v>2244.9736818396086</v>
      </c>
      <c r="BM9" s="10">
        <f t="shared" si="8"/>
        <v>-1677.8678498655172</v>
      </c>
      <c r="BN9" s="11">
        <f t="shared" si="9"/>
        <v>0.5204622530896506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</v>
      </c>
      <c r="U10" s="15">
        <f t="shared" si="11"/>
        <v>29202.16860041834</v>
      </c>
      <c r="X10" s="6">
        <f t="shared" si="12"/>
        <v>1995</v>
      </c>
      <c r="Y10" s="15">
        <f>J47</f>
        <v>25807.398989873473</v>
      </c>
      <c r="Z10" s="16">
        <f>J73</f>
        <v>1.0090230149999997</v>
      </c>
      <c r="AA10" s="15">
        <f t="shared" si="13"/>
        <v>26040.259538070077</v>
      </c>
      <c r="AE10" s="6">
        <f t="shared" si="14"/>
        <v>1995</v>
      </c>
      <c r="AF10" s="17">
        <v>46608.6</v>
      </c>
      <c r="AG10" s="20">
        <f>Selections!J7</f>
        <v>0.71</v>
      </c>
      <c r="AH10" s="17">
        <f t="shared" si="15"/>
        <v>33092.106</v>
      </c>
      <c r="AI10" s="17"/>
      <c r="AJ10" s="16">
        <f>J37</f>
        <v>0</v>
      </c>
      <c r="AK10" s="19">
        <f t="shared" si="16"/>
        <v>0</v>
      </c>
      <c r="AL10" s="17">
        <f>J10</f>
        <v>29202.16860041834</v>
      </c>
      <c r="AM10" s="17">
        <f t="shared" si="17"/>
        <v>29202.16860041834</v>
      </c>
      <c r="AO10" s="16">
        <f>J74</f>
        <v>0.00894232823817176</v>
      </c>
      <c r="AP10" s="19">
        <f t="shared" si="18"/>
        <v>295.9204739443731</v>
      </c>
      <c r="AQ10" s="17">
        <f>J47</f>
        <v>25807.398989873473</v>
      </c>
      <c r="AR10" s="17">
        <f t="shared" si="19"/>
        <v>26103.319463817847</v>
      </c>
      <c r="BE10" s="6">
        <f t="shared" si="0"/>
        <v>1997</v>
      </c>
      <c r="BF10" s="10">
        <f t="shared" si="2"/>
        <v>40411.19452088824</v>
      </c>
      <c r="BG10" s="10">
        <f t="shared" si="3"/>
        <v>34291.81645437342</v>
      </c>
      <c r="BH10" s="10">
        <f t="shared" si="4"/>
        <v>40465.46540682004</v>
      </c>
      <c r="BI10" s="10">
        <f t="shared" si="5"/>
        <v>34732.58511756096</v>
      </c>
      <c r="BK10" s="10">
        <f t="shared" si="6"/>
        <v>37475.26537491066</v>
      </c>
      <c r="BL10" s="10">
        <f t="shared" si="7"/>
        <v>4486.36246697505</v>
      </c>
      <c r="BM10" s="10">
        <f t="shared" si="8"/>
        <v>-2535.818309137103</v>
      </c>
      <c r="BN10" s="11">
        <f t="shared" si="9"/>
        <v>0.5797768068472844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</v>
      </c>
      <c r="U11" s="15">
        <f t="shared" si="11"/>
        <v>28012.841486399364</v>
      </c>
      <c r="X11" s="6">
        <f t="shared" si="12"/>
        <v>1996</v>
      </c>
      <c r="Y11" s="15">
        <f>I48</f>
        <v>24089.999954694238</v>
      </c>
      <c r="Z11" s="16">
        <f>I73</f>
        <v>1.0191132451499998</v>
      </c>
      <c r="AA11" s="15">
        <f t="shared" si="13"/>
        <v>24550.438029491794</v>
      </c>
      <c r="AE11" s="6">
        <f t="shared" si="14"/>
        <v>1996</v>
      </c>
      <c r="AF11" s="17">
        <v>50599.2</v>
      </c>
      <c r="AG11" s="20">
        <f>Selections!I7</f>
        <v>0.71</v>
      </c>
      <c r="AH11" s="17">
        <f t="shared" si="15"/>
        <v>35925.43199999999</v>
      </c>
      <c r="AI11" s="17"/>
      <c r="AJ11" s="16">
        <f>I37</f>
        <v>0</v>
      </c>
      <c r="AK11" s="19">
        <f t="shared" si="16"/>
        <v>0</v>
      </c>
      <c r="AL11" s="17">
        <f>I11</f>
        <v>28012.841486399364</v>
      </c>
      <c r="AM11" s="17">
        <f t="shared" si="17"/>
        <v>28012.841486399364</v>
      </c>
      <c r="AO11" s="16">
        <f>I74</f>
        <v>0.018754780433833496</v>
      </c>
      <c r="AP11" s="19">
        <f t="shared" si="18"/>
        <v>673.7735891506156</v>
      </c>
      <c r="AQ11" s="17">
        <f>I48</f>
        <v>24089.999954694238</v>
      </c>
      <c r="AR11" s="17">
        <f t="shared" si="19"/>
        <v>24763.773543844854</v>
      </c>
      <c r="BE11" s="6">
        <f t="shared" si="0"/>
        <v>1998</v>
      </c>
      <c r="BF11" s="10">
        <f t="shared" si="2"/>
        <v>50333.270731905795</v>
      </c>
      <c r="BG11" s="10">
        <f t="shared" si="3"/>
        <v>41629.61198504717</v>
      </c>
      <c r="BH11" s="10">
        <f t="shared" si="4"/>
        <v>50304.50801000368</v>
      </c>
      <c r="BI11" s="10">
        <f t="shared" si="5"/>
        <v>42208.76058839604</v>
      </c>
      <c r="BK11" s="10">
        <f t="shared" si="6"/>
        <v>46119.037828838176</v>
      </c>
      <c r="BL11" s="10">
        <f t="shared" si="7"/>
        <v>7611.44190809728</v>
      </c>
      <c r="BM11" s="10">
        <f t="shared" si="8"/>
        <v>-2738.7283640426176</v>
      </c>
      <c r="BN11" s="11">
        <f t="shared" si="9"/>
        <v>0.6634878122405147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1.01</v>
      </c>
      <c r="U12" s="15">
        <f t="shared" si="11"/>
        <v>40411.19452088824</v>
      </c>
      <c r="X12" s="6">
        <f t="shared" si="12"/>
        <v>1997</v>
      </c>
      <c r="Y12" s="15">
        <f>H49</f>
        <v>32988.90290793561</v>
      </c>
      <c r="Z12" s="16">
        <f>H73</f>
        <v>1.039495510053</v>
      </c>
      <c r="AA12" s="15">
        <f t="shared" si="13"/>
        <v>34291.81645437342</v>
      </c>
      <c r="AE12" s="6">
        <f t="shared" si="14"/>
        <v>1997</v>
      </c>
      <c r="AF12" s="17">
        <v>64637.4</v>
      </c>
      <c r="AG12" s="20">
        <f>Selections!H7</f>
        <v>0.71</v>
      </c>
      <c r="AH12" s="17">
        <f t="shared" si="15"/>
        <v>45892.554</v>
      </c>
      <c r="AI12" s="17"/>
      <c r="AJ12" s="16">
        <f>H37</f>
        <v>0.00990099009900991</v>
      </c>
      <c r="AK12" s="19">
        <f t="shared" si="16"/>
        <v>454.3817227722776</v>
      </c>
      <c r="AL12" s="17">
        <f>H12</f>
        <v>40011.083684047764</v>
      </c>
      <c r="AM12" s="17">
        <f t="shared" si="17"/>
        <v>40465.46540682004</v>
      </c>
      <c r="AO12" s="16">
        <f>H74</f>
        <v>0.037994882778268235</v>
      </c>
      <c r="AP12" s="19">
        <f t="shared" si="18"/>
        <v>1743.682209625345</v>
      </c>
      <c r="AQ12" s="17">
        <f>H49</f>
        <v>32988.90290793561</v>
      </c>
      <c r="AR12" s="17">
        <f t="shared" si="19"/>
        <v>34732.58511756096</v>
      </c>
      <c r="BE12" s="6">
        <f t="shared" si="0"/>
        <v>1999</v>
      </c>
      <c r="BF12" s="10">
        <f t="shared" si="2"/>
        <v>68166.97575261492</v>
      </c>
      <c r="BG12" s="10">
        <f t="shared" si="3"/>
        <v>55257.52923072595</v>
      </c>
      <c r="BH12" s="10">
        <f t="shared" si="4"/>
        <v>67657.21447810867</v>
      </c>
      <c r="BI12" s="10">
        <f t="shared" si="5"/>
        <v>56092.40558289809</v>
      </c>
      <c r="BK12" s="10">
        <f t="shared" si="6"/>
        <v>61793.53126108691</v>
      </c>
      <c r="BL12" s="10">
        <f t="shared" si="7"/>
        <v>14023.917777093564</v>
      </c>
      <c r="BM12" s="10">
        <f t="shared" si="8"/>
        <v>-1224.2607096029387</v>
      </c>
      <c r="BN12" s="11">
        <f t="shared" si="9"/>
        <v>0.714334792914709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1.0302</v>
      </c>
      <c r="U13" s="15">
        <f t="shared" si="11"/>
        <v>50333.270731905795</v>
      </c>
      <c r="X13" s="6">
        <f t="shared" si="12"/>
        <v>1998</v>
      </c>
      <c r="Y13" s="15">
        <f>G50</f>
        <v>38507.595920740896</v>
      </c>
      <c r="Z13" s="16">
        <f>G73</f>
        <v>1.0810753304551195</v>
      </c>
      <c r="AA13" s="15">
        <f t="shared" si="13"/>
        <v>41629.61198504717</v>
      </c>
      <c r="AE13" s="6">
        <f t="shared" si="14"/>
        <v>1998</v>
      </c>
      <c r="AF13" s="17">
        <v>69510</v>
      </c>
      <c r="AG13" s="20">
        <f>Selections!G7</f>
        <v>0.71</v>
      </c>
      <c r="AH13" s="17">
        <f t="shared" si="15"/>
        <v>49352.1</v>
      </c>
      <c r="AI13" s="17"/>
      <c r="AJ13" s="16">
        <f>G37</f>
        <v>0.029314696175499866</v>
      </c>
      <c r="AK13" s="19">
        <f t="shared" si="16"/>
        <v>1446.741817122887</v>
      </c>
      <c r="AL13" s="17">
        <f>G13</f>
        <v>48857.766192880794</v>
      </c>
      <c r="AM13" s="17">
        <f t="shared" si="17"/>
        <v>50304.50801000368</v>
      </c>
      <c r="AO13" s="16">
        <f>G74</f>
        <v>0.07499507959448837</v>
      </c>
      <c r="AP13" s="19">
        <f t="shared" si="18"/>
        <v>3701.164667655149</v>
      </c>
      <c r="AQ13" s="17">
        <f>G50</f>
        <v>38507.595920740896</v>
      </c>
      <c r="AR13" s="17">
        <f t="shared" si="19"/>
        <v>42208.76058839604</v>
      </c>
      <c r="BE13" s="6">
        <f t="shared" si="0"/>
        <v>2000</v>
      </c>
      <c r="BF13" s="10">
        <f t="shared" si="2"/>
        <v>80340.29316475514</v>
      </c>
      <c r="BG13" s="10">
        <f t="shared" si="3"/>
        <v>59216.82694862639</v>
      </c>
      <c r="BH13" s="10">
        <f t="shared" si="4"/>
        <v>78234.80349774547</v>
      </c>
      <c r="BI13" s="10">
        <f t="shared" si="5"/>
        <v>60655.30956168777</v>
      </c>
      <c r="BK13" s="10">
        <f t="shared" si="6"/>
        <v>69611.80829320369</v>
      </c>
      <c r="BL13" s="10">
        <f t="shared" si="7"/>
        <v>23492.53886634414</v>
      </c>
      <c r="BM13" s="10">
        <f t="shared" si="8"/>
        <v>841.8419087418297</v>
      </c>
      <c r="BN13" s="11">
        <f t="shared" si="9"/>
        <v>0.752038946991368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1.0817100000000002</v>
      </c>
      <c r="U14" s="15">
        <f t="shared" si="11"/>
        <v>68166.97575261492</v>
      </c>
      <c r="X14" s="6">
        <f t="shared" si="12"/>
        <v>1999</v>
      </c>
      <c r="Y14" s="15">
        <f>F51</f>
        <v>47769.613483993344</v>
      </c>
      <c r="Z14" s="21">
        <f>F73</f>
        <v>1.1567506035869781</v>
      </c>
      <c r="AA14" s="15">
        <f t="shared" si="13"/>
        <v>55257.52923072595</v>
      </c>
      <c r="AE14" s="6">
        <f t="shared" si="14"/>
        <v>1999</v>
      </c>
      <c r="AF14" s="17">
        <v>86505</v>
      </c>
      <c r="AG14" s="20">
        <f>Selections!F7</f>
        <v>0.71</v>
      </c>
      <c r="AH14" s="17">
        <f t="shared" si="15"/>
        <v>61418.549999999996</v>
      </c>
      <c r="AI14" s="17"/>
      <c r="AJ14" s="16">
        <f>F37</f>
        <v>0.07553780588142867</v>
      </c>
      <c r="AK14" s="19">
        <f t="shared" si="16"/>
        <v>4639.42250741882</v>
      </c>
      <c r="AL14" s="17">
        <f>F14</f>
        <v>63017.79197068985</v>
      </c>
      <c r="AM14" s="17">
        <f t="shared" si="17"/>
        <v>67657.21447810867</v>
      </c>
      <c r="AO14" s="16">
        <f>F74</f>
        <v>0.13550942018176504</v>
      </c>
      <c r="AP14" s="19">
        <f t="shared" si="18"/>
        <v>8322.792098904745</v>
      </c>
      <c r="AQ14" s="17">
        <f>F51</f>
        <v>47769.613483993344</v>
      </c>
      <c r="AR14" s="17">
        <f t="shared" si="19"/>
        <v>56092.40558289809</v>
      </c>
      <c r="BE14" s="6">
        <f t="shared" si="0"/>
        <v>2001</v>
      </c>
      <c r="BF14" s="10">
        <f t="shared" si="2"/>
        <v>73616.9822280036</v>
      </c>
      <c r="BG14" s="10">
        <f t="shared" si="3"/>
        <v>53004.07619968563</v>
      </c>
      <c r="BH14" s="10">
        <f t="shared" si="4"/>
        <v>72539.43777814899</v>
      </c>
      <c r="BI14" s="10">
        <f t="shared" si="5"/>
        <v>58805.151426017874</v>
      </c>
      <c r="BK14" s="10">
        <f t="shared" si="6"/>
        <v>64491.41190796402</v>
      </c>
      <c r="BL14" s="10">
        <f t="shared" si="7"/>
        <v>30654.81128280073</v>
      </c>
      <c r="BM14" s="10">
        <f t="shared" si="8"/>
        <v>8228.087738909722</v>
      </c>
      <c r="BN14" s="11">
        <f t="shared" si="9"/>
        <v>0.6631664492626974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1.1682468000000001</v>
      </c>
      <c r="U15" s="15">
        <f t="shared" si="11"/>
        <v>80340.29316475514</v>
      </c>
      <c r="X15" s="6">
        <f t="shared" si="12"/>
        <v>2000</v>
      </c>
      <c r="Y15" s="15">
        <f>E52</f>
        <v>46119.26942685955</v>
      </c>
      <c r="Z15" s="16">
        <f>E73</f>
        <v>1.283993169981546</v>
      </c>
      <c r="AA15" s="15">
        <f t="shared" si="13"/>
        <v>59216.82694862639</v>
      </c>
      <c r="AE15" s="6">
        <f t="shared" si="14"/>
        <v>2000</v>
      </c>
      <c r="AF15" s="17">
        <v>92564.1</v>
      </c>
      <c r="AG15" s="20">
        <f>Selections!E7</f>
        <v>0.71</v>
      </c>
      <c r="AH15" s="17">
        <f t="shared" si="15"/>
        <v>65720.511</v>
      </c>
      <c r="AI15" s="17"/>
      <c r="AJ15" s="16">
        <f>E37</f>
        <v>0.14401648692724867</v>
      </c>
      <c r="AK15" s="19">
        <f t="shared" si="16"/>
        <v>9464.837113283602</v>
      </c>
      <c r="AL15" s="17">
        <f>E15</f>
        <v>68769.96638446186</v>
      </c>
      <c r="AM15" s="17">
        <f t="shared" si="17"/>
        <v>78234.80349774547</v>
      </c>
      <c r="AO15" s="16">
        <f>E74</f>
        <v>0.22117965782141003</v>
      </c>
      <c r="AP15" s="19">
        <f t="shared" si="18"/>
        <v>14536.040134828214</v>
      </c>
      <c r="AQ15" s="17">
        <f>E52</f>
        <v>46119.26942685955</v>
      </c>
      <c r="AR15" s="17">
        <f t="shared" si="19"/>
        <v>60655.30956168777</v>
      </c>
      <c r="BE15" s="6">
        <f t="shared" si="0"/>
        <v>2002</v>
      </c>
      <c r="BF15" s="10">
        <f t="shared" si="2"/>
        <v>67848.98550394454</v>
      </c>
      <c r="BG15" s="10">
        <f t="shared" si="3"/>
        <v>49217.37071224626</v>
      </c>
      <c r="BH15" s="10">
        <f t="shared" si="4"/>
        <v>70909.81321871848</v>
      </c>
      <c r="BI15" s="10">
        <f t="shared" si="5"/>
        <v>67354.72945412691</v>
      </c>
      <c r="BK15" s="10">
        <f t="shared" si="6"/>
        <v>63832.724722259045</v>
      </c>
      <c r="BL15" s="10">
        <f t="shared" si="7"/>
        <v>48871.17534706695</v>
      </c>
      <c r="BM15" s="10">
        <f t="shared" si="8"/>
        <v>23944.254275769606</v>
      </c>
      <c r="BN15" s="11">
        <f t="shared" si="9"/>
        <v>0.5935846193684545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1.3084364160000004</v>
      </c>
      <c r="U16" s="15">
        <f t="shared" si="11"/>
        <v>73616.9822280036</v>
      </c>
      <c r="X16" s="6">
        <f t="shared" si="12"/>
        <v>2001</v>
      </c>
      <c r="Y16" s="15">
        <f>D53</f>
        <v>33836.60062516329</v>
      </c>
      <c r="Z16" s="16">
        <f>D73</f>
        <v>1.566471667377486</v>
      </c>
      <c r="AA16" s="15">
        <f t="shared" si="13"/>
        <v>53004.07619968563</v>
      </c>
      <c r="AE16" s="6">
        <f t="shared" si="14"/>
        <v>2001</v>
      </c>
      <c r="AF16" s="17">
        <v>97247.7</v>
      </c>
      <c r="AG16" s="20">
        <f>Selections!D7</f>
        <v>0.71</v>
      </c>
      <c r="AH16" s="17">
        <f t="shared" si="15"/>
        <v>69045.867</v>
      </c>
      <c r="AI16" s="17"/>
      <c r="AJ16" s="16">
        <f>D37</f>
        <v>0.23572900618504355</v>
      </c>
      <c r="AK16" s="19">
        <f t="shared" si="16"/>
        <v>16276.113609094695</v>
      </c>
      <c r="AL16" s="17">
        <f>D16</f>
        <v>56263.3241690543</v>
      </c>
      <c r="AM16" s="17">
        <f t="shared" si="17"/>
        <v>72539.43777814899</v>
      </c>
      <c r="AO16" s="16">
        <f>D74</f>
        <v>0.36162267034541806</v>
      </c>
      <c r="AP16" s="19">
        <f t="shared" si="18"/>
        <v>24968.55080085458</v>
      </c>
      <c r="AQ16" s="17">
        <f>D53</f>
        <v>33836.60062516329</v>
      </c>
      <c r="AR16" s="17">
        <f t="shared" si="19"/>
        <v>58805.151426017874</v>
      </c>
    </row>
    <row r="17" spans="2:66" ht="13.5" thickBot="1">
      <c r="B17" s="53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1.7009673408000003</v>
      </c>
      <c r="U17" s="15">
        <f t="shared" si="11"/>
        <v>67848.98550394454</v>
      </c>
      <c r="X17" s="6">
        <f t="shared" si="12"/>
        <v>2002</v>
      </c>
      <c r="Y17" s="15">
        <f>C54</f>
        <v>14961.549375192095</v>
      </c>
      <c r="Z17" s="16">
        <f>C73</f>
        <v>3.2895905014927203</v>
      </c>
      <c r="AA17" s="15">
        <f t="shared" si="13"/>
        <v>49217.37071224626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0.4120992355269566</v>
      </c>
      <c r="AK17" s="19">
        <f t="shared" si="16"/>
        <v>31021.34277222904</v>
      </c>
      <c r="AL17" s="17">
        <f>C17</f>
        <v>39888.47044648944</v>
      </c>
      <c r="AM17" s="17">
        <f t="shared" si="17"/>
        <v>70909.81321871848</v>
      </c>
      <c r="AO17" s="16">
        <f>C74</f>
        <v>0.69601079540258</v>
      </c>
      <c r="AP17" s="19">
        <f t="shared" si="18"/>
        <v>52393.18007893482</v>
      </c>
      <c r="AQ17" s="17">
        <f>C54</f>
        <v>14961.549375192095</v>
      </c>
      <c r="AR17" s="17">
        <f t="shared" si="19"/>
        <v>67354.72945412691</v>
      </c>
      <c r="BE17" s="23" t="s">
        <v>26</v>
      </c>
      <c r="BF17" s="10">
        <f>SUM(BF6:BF15)</f>
        <v>488888.3637937681</v>
      </c>
      <c r="BG17" s="10">
        <f>SUM(BG6:BG15)</f>
        <v>390825.2514632308</v>
      </c>
      <c r="BH17" s="10">
        <f>SUM(BH6:BH15)</f>
        <v>488281.9042812011</v>
      </c>
      <c r="BI17" s="10">
        <f>SUM(BI6:BI15)</f>
        <v>418385.3899821892</v>
      </c>
      <c r="BK17" s="10">
        <f>SUM(BK6:BK15)</f>
        <v>446595.22738009726</v>
      </c>
      <c r="BL17" s="10">
        <f>SUM(BL6:BL15)</f>
        <v>135013.14003019163</v>
      </c>
      <c r="BM17" s="10">
        <f>SUM(BM6:BM15)</f>
        <v>21616.162640817496</v>
      </c>
      <c r="BN17" s="11">
        <f>BK17/AF19</f>
        <v>0.6284928835439177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488888.3637937681</v>
      </c>
      <c r="X19" s="23" t="s">
        <v>26</v>
      </c>
      <c r="Y19" s="24">
        <f>SUM(Y8:Y17)</f>
        <v>311582.08734990563</v>
      </c>
      <c r="Z19" s="6"/>
      <c r="AA19" s="24">
        <f>SUM(AA8:AA17)</f>
        <v>390825.2514632308</v>
      </c>
      <c r="AE19" s="23" t="s">
        <v>26</v>
      </c>
      <c r="AF19" s="10">
        <f>SUM(AF8:AF17)</f>
        <v>710581.1999999998</v>
      </c>
      <c r="AG19" s="23"/>
      <c r="AH19" s="10">
        <f>SUM(AH8:AH17)</f>
        <v>503437.275</v>
      </c>
      <c r="AI19" s="10"/>
      <c r="AJ19" s="23"/>
      <c r="AK19" s="10">
        <f>SUM(AK8:AK17)</f>
        <v>63302.83954192132</v>
      </c>
      <c r="AL19" s="10">
        <f>SUM(AL8:AL17)</f>
        <v>424979.0647392798</v>
      </c>
      <c r="AM19" s="10">
        <f>SUM(AM8:AM17)</f>
        <v>488281.9042812011</v>
      </c>
      <c r="AN19" s="10"/>
      <c r="AP19" s="10">
        <f>SUM(AP8:AP17)</f>
        <v>106803.30263228355</v>
      </c>
      <c r="AQ19" s="10">
        <f>SUM(AQ8:AQ17)</f>
        <v>311582.08734990563</v>
      </c>
      <c r="AR19" s="10">
        <f>SUM(AR8:AR17)</f>
        <v>418385.3899821892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24.635841032573808</v>
      </c>
      <c r="BH28" s="10">
        <f aca="true" t="shared" si="30" ref="BH28:BH37">BH6-AQ8</f>
        <v>1171.895678771809</v>
      </c>
      <c r="BI28" s="10">
        <f aca="true" t="shared" si="31" ref="BI28:BI37">BI6-AQ8</f>
        <v>34.02807992007365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2282.5994606131208</v>
      </c>
      <c r="BG29" s="10">
        <f t="shared" si="29"/>
        <v>91.52985847840682</v>
      </c>
      <c r="BH29" s="10">
        <f t="shared" si="30"/>
        <v>2282.5994606131208</v>
      </c>
      <c r="BI29" s="10">
        <f t="shared" si="31"/>
        <v>134.17049846563532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3394.7696105448667</v>
      </c>
      <c r="BG30" s="10">
        <f t="shared" si="29"/>
        <v>232.8605481966042</v>
      </c>
      <c r="BH30" s="10">
        <f t="shared" si="30"/>
        <v>3394.7696105448667</v>
      </c>
      <c r="BI30" s="10">
        <f t="shared" si="31"/>
        <v>295.92047394437395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3922.841531705126</v>
      </c>
      <c r="BG31" s="10">
        <f t="shared" si="29"/>
        <v>460.4380747975556</v>
      </c>
      <c r="BH31" s="10">
        <f t="shared" si="30"/>
        <v>3922.841531705126</v>
      </c>
      <c r="BI31" s="10">
        <f t="shared" si="31"/>
        <v>673.7735891506163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7422.2916129526275</v>
      </c>
      <c r="BG32" s="10">
        <f t="shared" si="29"/>
        <v>1302.913546437805</v>
      </c>
      <c r="BH32" s="10">
        <f t="shared" si="30"/>
        <v>7476.562498884428</v>
      </c>
      <c r="BI32" s="10">
        <f t="shared" si="31"/>
        <v>1743.6822096253454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11825.6748111649</v>
      </c>
      <c r="BG33" s="10">
        <f t="shared" si="29"/>
        <v>3122.0160643062773</v>
      </c>
      <c r="BH33" s="10">
        <f t="shared" si="30"/>
        <v>11796.912089262783</v>
      </c>
      <c r="BI33" s="10">
        <f t="shared" si="31"/>
        <v>3701.1646676551463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20397.362268621575</v>
      </c>
      <c r="BG34" s="10">
        <f t="shared" si="29"/>
        <v>7487.915746732608</v>
      </c>
      <c r="BH34" s="10">
        <f t="shared" si="30"/>
        <v>19887.600994115324</v>
      </c>
      <c r="BI34" s="10">
        <f t="shared" si="31"/>
        <v>8322.792098904749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</v>
      </c>
      <c r="D35" s="31">
        <f>Selections!D4</f>
        <v>1.12</v>
      </c>
      <c r="E35" s="31">
        <f>Selections!E4</f>
        <v>1.08</v>
      </c>
      <c r="F35" s="31">
        <f>Selections!F4</f>
        <v>1.05</v>
      </c>
      <c r="G35" s="31">
        <f>Selections!G4</f>
        <v>1.02</v>
      </c>
      <c r="H35" s="31">
        <f>Selections!H4</f>
        <v>1.01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34221.02373789559</v>
      </c>
      <c r="BG35" s="10">
        <f t="shared" si="29"/>
        <v>13097.557521766837</v>
      </c>
      <c r="BH35" s="10">
        <f t="shared" si="30"/>
        <v>32115.534070885915</v>
      </c>
      <c r="BI35" s="10">
        <f t="shared" si="31"/>
        <v>14536.040134828218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1.7009673408000003</v>
      </c>
      <c r="D36" s="34">
        <f>PRODUCT(D35:$L35)</f>
        <v>1.3084364160000004</v>
      </c>
      <c r="E36" s="34">
        <f>PRODUCT(E35:$L35)</f>
        <v>1.1682468000000001</v>
      </c>
      <c r="F36" s="34">
        <f>PRODUCT(F35:$L35)</f>
        <v>1.0817100000000002</v>
      </c>
      <c r="G36" s="34">
        <f>PRODUCT(G35:$L35)</f>
        <v>1.0302</v>
      </c>
      <c r="H36" s="34">
        <f>PRODUCT(H35:$L35)</f>
        <v>1.01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39780.38160284031</v>
      </c>
      <c r="BG36" s="10">
        <f t="shared" si="29"/>
        <v>19167.475574522337</v>
      </c>
      <c r="BH36" s="10">
        <f t="shared" si="30"/>
        <v>38702.837152985696</v>
      </c>
      <c r="BI36" s="10">
        <f t="shared" si="31"/>
        <v>24968.55080085458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0.4120992355269566</v>
      </c>
      <c r="D37" s="35">
        <f t="shared" si="33"/>
        <v>0.23572900618504355</v>
      </c>
      <c r="E37" s="35">
        <f t="shared" si="33"/>
        <v>0.14401648692724867</v>
      </c>
      <c r="F37" s="35">
        <f t="shared" si="33"/>
        <v>0.07553780588142867</v>
      </c>
      <c r="G37" s="35">
        <f t="shared" si="33"/>
        <v>0.029314696175499866</v>
      </c>
      <c r="H37" s="35">
        <f t="shared" si="33"/>
        <v>0.00990099009900991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52887.436128752444</v>
      </c>
      <c r="BG37" s="10">
        <f t="shared" si="29"/>
        <v>34255.82133705416</v>
      </c>
      <c r="BH37" s="10">
        <f t="shared" si="30"/>
        <v>55948.26384352639</v>
      </c>
      <c r="BI37" s="10">
        <f t="shared" si="31"/>
        <v>52393.18007893481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177306.27644386236</v>
      </c>
      <c r="BG39" s="10">
        <f>SUM(BG28:BG37)</f>
        <v>79243.16411332517</v>
      </c>
      <c r="BH39" s="10">
        <f>SUM(BH28:BH37)</f>
        <v>176699.81693129544</v>
      </c>
      <c r="BI39" s="10">
        <f>SUM(BI28:BI37)</f>
        <v>106803.30263228355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</v>
      </c>
      <c r="D72" s="31">
        <f>Selections!D3</f>
        <v>1.22</v>
      </c>
      <c r="E72" s="31">
        <f>Selections!E3</f>
        <v>1.11</v>
      </c>
      <c r="F72" s="31">
        <f>Selections!F3</f>
        <v>1.07</v>
      </c>
      <c r="G72" s="31">
        <f>Selections!G3</f>
        <v>1.04</v>
      </c>
      <c r="H72" s="31">
        <f>Selections!H3</f>
        <v>1.02</v>
      </c>
      <c r="I72" s="31">
        <f>Selections!I3</f>
        <v>1.01</v>
      </c>
      <c r="J72" s="31">
        <f>Selections!J3</f>
        <v>1.005</v>
      </c>
      <c r="K72" s="32">
        <f>Selections!K3</f>
        <v>1.003</v>
      </c>
      <c r="L72" s="33">
        <f>Selections!L3</f>
        <v>1.001</v>
      </c>
    </row>
    <row r="73" spans="2:12" ht="12.75">
      <c r="B73" s="8" t="s">
        <v>32</v>
      </c>
      <c r="C73" s="34">
        <f>PRODUCT(C72:$L72)</f>
        <v>3.2895905014927203</v>
      </c>
      <c r="D73" s="34">
        <f>PRODUCT(D72:$L72)</f>
        <v>1.566471667377486</v>
      </c>
      <c r="E73" s="34">
        <f>PRODUCT(E72:$L72)</f>
        <v>1.283993169981546</v>
      </c>
      <c r="F73" s="34">
        <f>PRODUCT(F72:$L72)</f>
        <v>1.1567506035869781</v>
      </c>
      <c r="G73" s="34">
        <f>PRODUCT(G72:$L72)</f>
        <v>1.0810753304551195</v>
      </c>
      <c r="H73" s="34">
        <f>PRODUCT(H72:$L72)</f>
        <v>1.039495510053</v>
      </c>
      <c r="I73" s="34">
        <f>PRODUCT(I72:$L72)</f>
        <v>1.0191132451499998</v>
      </c>
      <c r="J73" s="34">
        <f>PRODUCT(J72:$L72)</f>
        <v>1.0090230149999997</v>
      </c>
      <c r="K73" s="34">
        <f>PRODUCT(K72:$L72)</f>
        <v>1.0040029999999998</v>
      </c>
      <c r="L73" s="34">
        <f>L72</f>
        <v>1.001</v>
      </c>
    </row>
    <row r="74" spans="2:12" ht="12.75">
      <c r="B74" s="1" t="s">
        <v>36</v>
      </c>
      <c r="C74" s="35">
        <f aca="true" t="shared" si="43" ref="C74:L74">1-1/C73</f>
        <v>0.69601079540258</v>
      </c>
      <c r="D74" s="35">
        <f t="shared" si="43"/>
        <v>0.36162267034541806</v>
      </c>
      <c r="E74" s="35">
        <f t="shared" si="43"/>
        <v>0.22117965782141003</v>
      </c>
      <c r="F74" s="35">
        <f t="shared" si="43"/>
        <v>0.13550942018176504</v>
      </c>
      <c r="G74" s="35">
        <f t="shared" si="43"/>
        <v>0.07499507959448837</v>
      </c>
      <c r="H74" s="35">
        <f t="shared" si="43"/>
        <v>0.037994882778268235</v>
      </c>
      <c r="I74" s="35">
        <f t="shared" si="43"/>
        <v>0.018754780433833496</v>
      </c>
      <c r="J74" s="35">
        <f t="shared" si="43"/>
        <v>0.00894232823817176</v>
      </c>
      <c r="K74" s="35">
        <f t="shared" si="43"/>
        <v>0.003987039879362664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N1">
      <selection activeCell="AG10" sqref="AG10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24882.199442900564</v>
      </c>
      <c r="BH6" s="10">
        <f aca="true" t="shared" si="4" ref="BH6:BH15">AM8</f>
        <v>25807.736711346624</v>
      </c>
      <c r="BI6" s="10">
        <f aca="true" t="shared" si="5" ref="BI6:BI15">AR8</f>
        <v>24992.0895474263</v>
      </c>
      <c r="BK6" s="10">
        <f aca="true" t="shared" si="6" ref="BK6:BK15">AVERAGE(BF6:BI6)</f>
        <v>25372.440603255025</v>
      </c>
      <c r="BL6" s="10">
        <f aca="true" t="shared" si="7" ref="BL6:BL15">BK6-AQ8</f>
        <v>736.5995706802096</v>
      </c>
      <c r="BM6" s="10">
        <f aca="true" t="shared" si="8" ref="BM6:BM15">BK6-AL8</f>
        <v>-435.2961080915993</v>
      </c>
      <c r="BN6" s="11">
        <f aca="true" t="shared" si="9" ref="BN6:BN15">BK6/AF8</f>
        <v>0.5288701694067516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25525.133819893825</v>
      </c>
      <c r="BG7" s="10">
        <f t="shared" si="3"/>
        <v>23555.84816499126</v>
      </c>
      <c r="BH7" s="10">
        <f t="shared" si="4"/>
        <v>25673.247975264847</v>
      </c>
      <c r="BI7" s="10">
        <f t="shared" si="5"/>
        <v>23907.38052804432</v>
      </c>
      <c r="BK7" s="10">
        <f t="shared" si="6"/>
        <v>24665.402622048565</v>
      </c>
      <c r="BL7" s="10">
        <f t="shared" si="7"/>
        <v>1800.0869891702314</v>
      </c>
      <c r="BM7" s="10">
        <f t="shared" si="8"/>
        <v>-482.51247144288936</v>
      </c>
      <c r="BN7" s="11">
        <f t="shared" si="9"/>
        <v>0.5204033745397584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1.01</v>
      </c>
      <c r="AA8" s="15">
        <f aca="true" t="shared" si="13" ref="AA8:AA17">Z8*Y8</f>
        <v>24882.199442900564</v>
      </c>
      <c r="AE8" s="6">
        <f aca="true" t="shared" si="14" ref="AE8:AE17">B8</f>
        <v>1993</v>
      </c>
      <c r="AF8" s="17">
        <v>47974.8</v>
      </c>
      <c r="AG8" s="18">
        <f>Selections!L14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0.00990099009900991</v>
      </c>
      <c r="AP8" s="19">
        <f aca="true" t="shared" si="18" ref="AP8:AP17">AO8*AH8</f>
        <v>356.24851485148554</v>
      </c>
      <c r="AQ8" s="17">
        <f>L45</f>
        <v>24635.841032574815</v>
      </c>
      <c r="AR8" s="17">
        <f aca="true" t="shared" si="19" ref="AR8:AR17">AP8+AQ8</f>
        <v>24992.0895474263</v>
      </c>
      <c r="BE8" s="6">
        <f t="shared" si="0"/>
        <v>1995</v>
      </c>
      <c r="BF8" s="10">
        <f t="shared" si="2"/>
        <v>35568.24135530953</v>
      </c>
      <c r="BG8" s="10">
        <f t="shared" si="3"/>
        <v>27384.385912548678</v>
      </c>
      <c r="BH8" s="10">
        <f t="shared" si="4"/>
        <v>35458.74175312769</v>
      </c>
      <c r="BI8" s="10">
        <f t="shared" si="5"/>
        <v>27820.43900067352</v>
      </c>
      <c r="BK8" s="10">
        <f t="shared" si="6"/>
        <v>31557.952005414856</v>
      </c>
      <c r="BL8" s="10">
        <f t="shared" si="7"/>
        <v>5750.5530155413835</v>
      </c>
      <c r="BM8" s="10">
        <f t="shared" si="8"/>
        <v>2355.7834049965168</v>
      </c>
      <c r="BN8" s="11">
        <f t="shared" si="9"/>
        <v>0.6770843150280175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1.015</v>
      </c>
      <c r="U9" s="15">
        <f t="shared" si="11"/>
        <v>25525.133819893825</v>
      </c>
      <c r="X9" s="6">
        <f t="shared" si="12"/>
        <v>1994</v>
      </c>
      <c r="Y9" s="15">
        <f>K46</f>
        <v>22865.315632878333</v>
      </c>
      <c r="Z9" s="16">
        <f>K73</f>
        <v>1.0302</v>
      </c>
      <c r="AA9" s="15">
        <f t="shared" si="13"/>
        <v>23555.84816499126</v>
      </c>
      <c r="AE9" s="6">
        <f t="shared" si="14"/>
        <v>1994</v>
      </c>
      <c r="AF9" s="17">
        <v>47396.7</v>
      </c>
      <c r="AG9" s="20">
        <f>Selections!K14</f>
        <v>0.75</v>
      </c>
      <c r="AH9" s="17">
        <f t="shared" si="15"/>
        <v>35547.524999999994</v>
      </c>
      <c r="AI9" s="17"/>
      <c r="AJ9" s="16">
        <f>K37</f>
        <v>0.01477832512315258</v>
      </c>
      <c r="AK9" s="19">
        <f t="shared" si="16"/>
        <v>525.3328817733943</v>
      </c>
      <c r="AL9" s="17">
        <f>K9</f>
        <v>25147.915093491454</v>
      </c>
      <c r="AM9" s="17">
        <f t="shared" si="17"/>
        <v>25673.247975264847</v>
      </c>
      <c r="AO9" s="16">
        <f>K74</f>
        <v>0.029314696175499866</v>
      </c>
      <c r="AP9" s="19">
        <f t="shared" si="18"/>
        <v>1042.0648951659857</v>
      </c>
      <c r="AQ9" s="17">
        <f>K46</f>
        <v>22865.315632878333</v>
      </c>
      <c r="AR9" s="17">
        <f t="shared" si="19"/>
        <v>23907.38052804432</v>
      </c>
      <c r="BE9" s="6">
        <f t="shared" si="0"/>
        <v>1996</v>
      </c>
      <c r="BF9" s="10">
        <f t="shared" si="2"/>
        <v>35245.58908113875</v>
      </c>
      <c r="BG9" s="10">
        <f t="shared" si="3"/>
        <v>26584.525231602824</v>
      </c>
      <c r="BH9" s="10">
        <f t="shared" si="4"/>
        <v>35800.43813969765</v>
      </c>
      <c r="BI9" s="10">
        <f t="shared" si="5"/>
        <v>27650.93387090272</v>
      </c>
      <c r="BK9" s="10">
        <f t="shared" si="6"/>
        <v>31320.371580835486</v>
      </c>
      <c r="BL9" s="10">
        <f t="shared" si="7"/>
        <v>7230.371626141248</v>
      </c>
      <c r="BM9" s="10">
        <f t="shared" si="8"/>
        <v>3307.5300944361225</v>
      </c>
      <c r="BN9" s="11">
        <f t="shared" si="9"/>
        <v>0.6189894619052374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1.2179999999999997</v>
      </c>
      <c r="U10" s="15">
        <f t="shared" si="11"/>
        <v>35568.24135530953</v>
      </c>
      <c r="X10" s="6">
        <f t="shared" si="12"/>
        <v>1995</v>
      </c>
      <c r="Y10" s="15">
        <f>J47</f>
        <v>25807.398989873473</v>
      </c>
      <c r="Z10" s="16">
        <f>J73</f>
        <v>1.0611059999999999</v>
      </c>
      <c r="AA10" s="15">
        <f t="shared" si="13"/>
        <v>27384.385912548678</v>
      </c>
      <c r="AE10" s="6">
        <f t="shared" si="14"/>
        <v>1995</v>
      </c>
      <c r="AF10" s="17">
        <v>46608.6</v>
      </c>
      <c r="AG10" s="20">
        <f>Selections!J14</f>
        <v>0.75</v>
      </c>
      <c r="AH10" s="17">
        <f t="shared" si="15"/>
        <v>34956.45</v>
      </c>
      <c r="AI10" s="17"/>
      <c r="AJ10" s="16">
        <f>J37</f>
        <v>0.17898193760262704</v>
      </c>
      <c r="AK10" s="19">
        <f t="shared" si="16"/>
        <v>6256.573152709351</v>
      </c>
      <c r="AL10" s="17">
        <f>J10</f>
        <v>29202.16860041834</v>
      </c>
      <c r="AM10" s="17">
        <f t="shared" si="17"/>
        <v>35458.74175312769</v>
      </c>
      <c r="AO10" s="16">
        <f>J74</f>
        <v>0.05758708366553378</v>
      </c>
      <c r="AP10" s="19">
        <f t="shared" si="18"/>
        <v>2013.040010800048</v>
      </c>
      <c r="AQ10" s="17">
        <f>J47</f>
        <v>25807.398989873473</v>
      </c>
      <c r="AR10" s="17">
        <f t="shared" si="19"/>
        <v>27820.43900067352</v>
      </c>
      <c r="BE10" s="6">
        <f t="shared" si="0"/>
        <v>1997</v>
      </c>
      <c r="BF10" s="10">
        <f t="shared" si="2"/>
        <v>52556.740463456525</v>
      </c>
      <c r="BG10" s="10">
        <f t="shared" si="3"/>
        <v>38225.1573074585</v>
      </c>
      <c r="BH10" s="10">
        <f t="shared" si="4"/>
        <v>51583.128892176675</v>
      </c>
      <c r="BI10" s="10">
        <f t="shared" si="5"/>
        <v>39629.64477725058</v>
      </c>
      <c r="BK10" s="10">
        <f t="shared" si="6"/>
        <v>45498.66786008557</v>
      </c>
      <c r="BL10" s="10">
        <f t="shared" si="7"/>
        <v>12509.764952149955</v>
      </c>
      <c r="BM10" s="10">
        <f t="shared" si="8"/>
        <v>5487.5841760378025</v>
      </c>
      <c r="BN10" s="11">
        <f t="shared" si="9"/>
        <v>0.7039062193108876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1.2581939999999996</v>
      </c>
      <c r="U11" s="15">
        <f t="shared" si="11"/>
        <v>35245.58908113875</v>
      </c>
      <c r="X11" s="6">
        <f t="shared" si="12"/>
        <v>1996</v>
      </c>
      <c r="Y11" s="15">
        <f>I48</f>
        <v>24089.999954694238</v>
      </c>
      <c r="Z11" s="16">
        <f>I73</f>
        <v>1.1035502400000003</v>
      </c>
      <c r="AA11" s="15">
        <f t="shared" si="13"/>
        <v>26584.525231602824</v>
      </c>
      <c r="AE11" s="6">
        <f t="shared" si="14"/>
        <v>1996</v>
      </c>
      <c r="AF11" s="17">
        <v>50599.2</v>
      </c>
      <c r="AG11" s="20">
        <f>Selections!I14</f>
        <v>0.75</v>
      </c>
      <c r="AH11" s="17">
        <f t="shared" si="15"/>
        <v>37949.399999999994</v>
      </c>
      <c r="AI11" s="17"/>
      <c r="AJ11" s="16">
        <f>I37</f>
        <v>0.20521000735975503</v>
      </c>
      <c r="AK11" s="19">
        <f t="shared" si="16"/>
        <v>7787.596653298287</v>
      </c>
      <c r="AL11" s="17">
        <f>I11</f>
        <v>28012.841486399364</v>
      </c>
      <c r="AM11" s="17">
        <f t="shared" si="17"/>
        <v>35800.43813969765</v>
      </c>
      <c r="AO11" s="16">
        <f>I74</f>
        <v>0.09383373429378283</v>
      </c>
      <c r="AP11" s="19">
        <f t="shared" si="18"/>
        <v>3560.9339162084816</v>
      </c>
      <c r="AQ11" s="17">
        <f>I48</f>
        <v>24089.999954694238</v>
      </c>
      <c r="AR11" s="17">
        <f t="shared" si="19"/>
        <v>27650.93387090272</v>
      </c>
      <c r="BE11" s="6">
        <f t="shared" si="0"/>
        <v>1998</v>
      </c>
      <c r="BF11" s="10">
        <f t="shared" si="2"/>
        <v>67386.2074215603</v>
      </c>
      <c r="BG11" s="10">
        <f t="shared" si="3"/>
        <v>47297.009259534345</v>
      </c>
      <c r="BH11" s="10">
        <f t="shared" si="4"/>
        <v>63192.06395668525</v>
      </c>
      <c r="BI11" s="10">
        <f t="shared" si="5"/>
        <v>48195.60998459591</v>
      </c>
      <c r="BK11" s="10">
        <f t="shared" si="6"/>
        <v>56517.722655593956</v>
      </c>
      <c r="BL11" s="10">
        <f t="shared" si="7"/>
        <v>18010.12673485306</v>
      </c>
      <c r="BM11" s="10">
        <f t="shared" si="8"/>
        <v>7659.956462713162</v>
      </c>
      <c r="BN11" s="11">
        <f t="shared" si="9"/>
        <v>0.8130876514975393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1.3135545359999998</v>
      </c>
      <c r="U12" s="15">
        <f t="shared" si="11"/>
        <v>52556.740463456525</v>
      </c>
      <c r="X12" s="6">
        <f t="shared" si="12"/>
        <v>1997</v>
      </c>
      <c r="Y12" s="15">
        <f>H49</f>
        <v>32988.90290793561</v>
      </c>
      <c r="Z12" s="16">
        <f>H73</f>
        <v>1.1587277520000003</v>
      </c>
      <c r="AA12" s="15">
        <f t="shared" si="13"/>
        <v>38225.1573074585</v>
      </c>
      <c r="AE12" s="6">
        <f t="shared" si="14"/>
        <v>1997</v>
      </c>
      <c r="AF12" s="17">
        <v>64637.4</v>
      </c>
      <c r="AG12" s="20">
        <f>Selections!H14</f>
        <v>0.75</v>
      </c>
      <c r="AH12" s="17">
        <f t="shared" si="15"/>
        <v>48478.05</v>
      </c>
      <c r="AI12" s="17"/>
      <c r="AJ12" s="16">
        <f>H37</f>
        <v>0.2387069036012981</v>
      </c>
      <c r="AK12" s="19">
        <f t="shared" si="16"/>
        <v>11572.04520812891</v>
      </c>
      <c r="AL12" s="17">
        <f>H12</f>
        <v>40011.083684047764</v>
      </c>
      <c r="AM12" s="17">
        <f t="shared" si="17"/>
        <v>51583.128892176675</v>
      </c>
      <c r="AO12" s="16">
        <f>H74</f>
        <v>0.1369845088512217</v>
      </c>
      <c r="AP12" s="19">
        <f t="shared" si="18"/>
        <v>6640.741869314969</v>
      </c>
      <c r="AQ12" s="17">
        <f>H49</f>
        <v>32988.90290793561</v>
      </c>
      <c r="AR12" s="17">
        <f t="shared" si="19"/>
        <v>39629.64477725058</v>
      </c>
      <c r="BE12" s="6">
        <f t="shared" si="0"/>
        <v>1999</v>
      </c>
      <c r="BF12" s="10">
        <f t="shared" si="2"/>
        <v>95607.78899803366</v>
      </c>
      <c r="BG12" s="10">
        <f t="shared" si="3"/>
        <v>64540.40500268845</v>
      </c>
      <c r="BH12" s="10">
        <f t="shared" si="4"/>
        <v>84838.25570667464</v>
      </c>
      <c r="BI12" s="10">
        <f t="shared" si="5"/>
        <v>64403.54097477332</v>
      </c>
      <c r="BK12" s="10">
        <f t="shared" si="6"/>
        <v>77347.4976705425</v>
      </c>
      <c r="BL12" s="10">
        <f t="shared" si="7"/>
        <v>29577.884186549163</v>
      </c>
      <c r="BM12" s="10">
        <f t="shared" si="8"/>
        <v>14329.70569985266</v>
      </c>
      <c r="BN12" s="11">
        <f t="shared" si="9"/>
        <v>0.8941390401773598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1.3792322627999998</v>
      </c>
      <c r="U13" s="15">
        <f t="shared" si="11"/>
        <v>67386.2074215603</v>
      </c>
      <c r="X13" s="6">
        <f t="shared" si="12"/>
        <v>1998</v>
      </c>
      <c r="Y13" s="15">
        <f>G50</f>
        <v>38507.595920740896</v>
      </c>
      <c r="Z13" s="16">
        <f>G73</f>
        <v>1.2282514171200003</v>
      </c>
      <c r="AA13" s="15">
        <f t="shared" si="13"/>
        <v>47297.009259534345</v>
      </c>
      <c r="AE13" s="6">
        <f t="shared" si="14"/>
        <v>1998</v>
      </c>
      <c r="AF13" s="17">
        <v>69510</v>
      </c>
      <c r="AG13" s="20">
        <f>Selections!G14</f>
        <v>0.75</v>
      </c>
      <c r="AH13" s="17">
        <f t="shared" si="15"/>
        <v>52132.5</v>
      </c>
      <c r="AI13" s="17"/>
      <c r="AJ13" s="16">
        <f>G37</f>
        <v>0.27495895581076013</v>
      </c>
      <c r="AK13" s="19">
        <f t="shared" si="16"/>
        <v>14334.297763804452</v>
      </c>
      <c r="AL13" s="17">
        <f>G13</f>
        <v>48857.766192880794</v>
      </c>
      <c r="AM13" s="17">
        <f t="shared" si="17"/>
        <v>63192.06395668525</v>
      </c>
      <c r="AO13" s="16">
        <f>G74</f>
        <v>0.18583444231247337</v>
      </c>
      <c r="AP13" s="19">
        <f t="shared" si="18"/>
        <v>9688.014063855018</v>
      </c>
      <c r="AQ13" s="17">
        <f>G50</f>
        <v>38507.595920740896</v>
      </c>
      <c r="AR13" s="17">
        <f t="shared" si="19"/>
        <v>48195.60998459591</v>
      </c>
      <c r="BE13" s="6">
        <f t="shared" si="0"/>
        <v>2000</v>
      </c>
      <c r="BF13" s="10">
        <f t="shared" si="2"/>
        <v>119984.9417816384</v>
      </c>
      <c r="BG13" s="10">
        <f t="shared" si="3"/>
        <v>74772.79659970474</v>
      </c>
      <c r="BH13" s="10">
        <f t="shared" si="4"/>
        <v>97612.6500133479</v>
      </c>
      <c r="BI13" s="10">
        <f t="shared" si="5"/>
        <v>72013.31505429054</v>
      </c>
      <c r="BK13" s="10">
        <f t="shared" si="6"/>
        <v>91095.92586224539</v>
      </c>
      <c r="BL13" s="10">
        <f t="shared" si="7"/>
        <v>44976.65643538584</v>
      </c>
      <c r="BM13" s="10">
        <f t="shared" si="8"/>
        <v>22325.95947778353</v>
      </c>
      <c r="BN13" s="11">
        <f t="shared" si="9"/>
        <v>0.9841388385156382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1.51715548908</v>
      </c>
      <c r="U14" s="15">
        <f t="shared" si="11"/>
        <v>95607.78899803366</v>
      </c>
      <c r="X14" s="6">
        <f t="shared" si="12"/>
        <v>1999</v>
      </c>
      <c r="Y14" s="15">
        <f>F51</f>
        <v>47769.613483993344</v>
      </c>
      <c r="Z14" s="21">
        <f>F73</f>
        <v>1.3510765588320004</v>
      </c>
      <c r="AA14" s="15">
        <f t="shared" si="13"/>
        <v>64540.40500268845</v>
      </c>
      <c r="AE14" s="6">
        <f t="shared" si="14"/>
        <v>1999</v>
      </c>
      <c r="AF14" s="17">
        <v>86505</v>
      </c>
      <c r="AG14" s="20">
        <f>Selections!F14</f>
        <v>0.74</v>
      </c>
      <c r="AH14" s="17">
        <f t="shared" si="15"/>
        <v>64013.7</v>
      </c>
      <c r="AI14" s="17"/>
      <c r="AJ14" s="16">
        <f>F37</f>
        <v>0.3408717780097821</v>
      </c>
      <c r="AK14" s="19">
        <f t="shared" si="16"/>
        <v>21820.463735984787</v>
      </c>
      <c r="AL14" s="17">
        <f>F14</f>
        <v>63017.79197068985</v>
      </c>
      <c r="AM14" s="17">
        <f t="shared" si="17"/>
        <v>84838.25570667464</v>
      </c>
      <c r="AO14" s="16">
        <f>F74</f>
        <v>0.2598494930113394</v>
      </c>
      <c r="AP14" s="19">
        <f t="shared" si="18"/>
        <v>16633.927490779977</v>
      </c>
      <c r="AQ14" s="17">
        <f>F51</f>
        <v>47769.613483993344</v>
      </c>
      <c r="AR14" s="17">
        <f t="shared" si="19"/>
        <v>64403.54097477332</v>
      </c>
      <c r="BE14" s="6">
        <f t="shared" si="0"/>
        <v>2001</v>
      </c>
      <c r="BF14" s="10">
        <f t="shared" si="2"/>
        <v>117797.09131381605</v>
      </c>
      <c r="BG14" s="10">
        <f t="shared" si="3"/>
        <v>76802.60773116679</v>
      </c>
      <c r="BH14" s="10">
        <f t="shared" si="4"/>
        <v>92838.86629411267</v>
      </c>
      <c r="BI14" s="10">
        <f t="shared" si="5"/>
        <v>73007.25842867137</v>
      </c>
      <c r="BK14" s="10">
        <f t="shared" si="6"/>
        <v>90111.45594194173</v>
      </c>
      <c r="BL14" s="10">
        <f t="shared" si="7"/>
        <v>56274.85531677844</v>
      </c>
      <c r="BM14" s="10">
        <f t="shared" si="8"/>
        <v>33848.131772887435</v>
      </c>
      <c r="BN14" s="11">
        <f t="shared" si="9"/>
        <v>0.9266178628588824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1.7447288124419997</v>
      </c>
      <c r="U15" s="15">
        <f t="shared" si="11"/>
        <v>119984.9417816384</v>
      </c>
      <c r="X15" s="6">
        <f t="shared" si="12"/>
        <v>2000</v>
      </c>
      <c r="Y15" s="15">
        <f>E52</f>
        <v>46119.26942685955</v>
      </c>
      <c r="Z15" s="16">
        <f>E73</f>
        <v>1.6212918705984005</v>
      </c>
      <c r="AA15" s="15">
        <f t="shared" si="13"/>
        <v>74772.79659970474</v>
      </c>
      <c r="AE15" s="6">
        <f t="shared" si="14"/>
        <v>2000</v>
      </c>
      <c r="AF15" s="17">
        <v>92564.1</v>
      </c>
      <c r="AG15" s="20">
        <f>Selections!E14</f>
        <v>0.73</v>
      </c>
      <c r="AH15" s="17">
        <f t="shared" si="15"/>
        <v>67571.793</v>
      </c>
      <c r="AI15" s="17"/>
      <c r="AJ15" s="16">
        <f>E37</f>
        <v>0.4268450243563321</v>
      </c>
      <c r="AK15" s="19">
        <f t="shared" si="16"/>
        <v>28842.683628886032</v>
      </c>
      <c r="AL15" s="17">
        <f>E15</f>
        <v>68769.96638446186</v>
      </c>
      <c r="AM15" s="17">
        <f t="shared" si="17"/>
        <v>97612.6500133479</v>
      </c>
      <c r="AO15" s="16">
        <f>E74</f>
        <v>0.38320791084278283</v>
      </c>
      <c r="AP15" s="19">
        <f t="shared" si="18"/>
        <v>25894.04562743098</v>
      </c>
      <c r="AQ15" s="17">
        <f>E52</f>
        <v>46119.26942685955</v>
      </c>
      <c r="AR15" s="17">
        <f t="shared" si="19"/>
        <v>72013.31505429054</v>
      </c>
      <c r="BE15" s="6">
        <f t="shared" si="0"/>
        <v>2002</v>
      </c>
      <c r="BF15" s="10">
        <f t="shared" si="2"/>
        <v>133621.56225068413</v>
      </c>
      <c r="BG15" s="10">
        <f t="shared" si="3"/>
        <v>81503.64893514656</v>
      </c>
      <c r="BH15" s="10">
        <f t="shared" si="4"/>
        <v>92693.48676055545</v>
      </c>
      <c r="BI15" s="10">
        <f t="shared" si="5"/>
        <v>76419.52215724166</v>
      </c>
      <c r="BK15" s="10">
        <f t="shared" si="6"/>
        <v>96059.55502590696</v>
      </c>
      <c r="BL15" s="10">
        <f t="shared" si="7"/>
        <v>81098.00565071485</v>
      </c>
      <c r="BM15" s="10">
        <f t="shared" si="8"/>
        <v>56171.08457941752</v>
      </c>
      <c r="BN15" s="11">
        <f t="shared" si="9"/>
        <v>0.8932639904508555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2.0936745749303998</v>
      </c>
      <c r="U16" s="15">
        <f t="shared" si="11"/>
        <v>117797.09131381605</v>
      </c>
      <c r="X16" s="6">
        <f t="shared" si="12"/>
        <v>2001</v>
      </c>
      <c r="Y16" s="15">
        <f>D53</f>
        <v>33836.60062516329</v>
      </c>
      <c r="Z16" s="16">
        <f>D73</f>
        <v>2.2698086188377604</v>
      </c>
      <c r="AA16" s="15">
        <f t="shared" si="13"/>
        <v>76802.60773116679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0.5223708536302767</v>
      </c>
      <c r="AK16" s="19">
        <f t="shared" si="16"/>
        <v>36575.54212505836</v>
      </c>
      <c r="AL16" s="17">
        <f>D16</f>
        <v>56263.3241690543</v>
      </c>
      <c r="AM16" s="17">
        <f t="shared" si="17"/>
        <v>92838.86629411267</v>
      </c>
      <c r="AO16" s="16">
        <f>D74</f>
        <v>0.5594342220305591</v>
      </c>
      <c r="AP16" s="19">
        <f t="shared" si="18"/>
        <v>39170.65780350807</v>
      </c>
      <c r="AQ16" s="17">
        <f>D53</f>
        <v>33836.60062516329</v>
      </c>
      <c r="AR16" s="17">
        <f t="shared" si="19"/>
        <v>73007.25842867137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3.3498793198886396</v>
      </c>
      <c r="U17" s="15">
        <f t="shared" si="11"/>
        <v>133621.56225068413</v>
      </c>
      <c r="X17" s="6">
        <f t="shared" si="12"/>
        <v>2002</v>
      </c>
      <c r="Y17" s="15">
        <f>C54</f>
        <v>14961.549375192095</v>
      </c>
      <c r="Z17" s="16">
        <f>C73</f>
        <v>5.447540685210626</v>
      </c>
      <c r="AA17" s="15">
        <f t="shared" si="13"/>
        <v>81503.64893514656</v>
      </c>
      <c r="AE17" s="6">
        <f t="shared" si="14"/>
        <v>2002</v>
      </c>
      <c r="AF17" s="17">
        <v>107537.7</v>
      </c>
      <c r="AG17" s="22">
        <f>Selections!C14</f>
        <v>0.7</v>
      </c>
      <c r="AH17" s="17">
        <f t="shared" si="15"/>
        <v>75276.39</v>
      </c>
      <c r="AI17" s="17"/>
      <c r="AJ17" s="16">
        <f>C37</f>
        <v>0.701481783518923</v>
      </c>
      <c r="AK17" s="19">
        <f t="shared" si="16"/>
        <v>52805.016314066015</v>
      </c>
      <c r="AL17" s="17">
        <f>C17</f>
        <v>39888.47044648944</v>
      </c>
      <c r="AM17" s="17">
        <f t="shared" si="17"/>
        <v>92693.48676055545</v>
      </c>
      <c r="AO17" s="16">
        <f>C74</f>
        <v>0.8164309258460664</v>
      </c>
      <c r="AP17" s="19">
        <f t="shared" si="18"/>
        <v>61457.97278204957</v>
      </c>
      <c r="AQ17" s="17">
        <f>C54</f>
        <v>14961.549375192095</v>
      </c>
      <c r="AR17" s="17">
        <f t="shared" si="19"/>
        <v>76419.52215724166</v>
      </c>
      <c r="BE17" s="23" t="s">
        <v>26</v>
      </c>
      <c r="BF17" s="10">
        <f>SUM(BF6:BF15)</f>
        <v>709101.0331968778</v>
      </c>
      <c r="BG17" s="10">
        <f>SUM(BG6:BG15)</f>
        <v>485548.5835877427</v>
      </c>
      <c r="BH17" s="10">
        <f>SUM(BH6:BH15)</f>
        <v>605498.6162029894</v>
      </c>
      <c r="BI17" s="10">
        <f>SUM(BI6:BI15)</f>
        <v>478039.7343238702</v>
      </c>
      <c r="BK17" s="10">
        <f>SUM(BK6:BK15)</f>
        <v>569546.99182787</v>
      </c>
      <c r="BL17" s="10">
        <f>SUM(BL6:BL15)</f>
        <v>257964.9044779644</v>
      </c>
      <c r="BM17" s="10">
        <f>SUM(BM6:BM15)</f>
        <v>144567.92708859025</v>
      </c>
      <c r="BN17" s="11">
        <f>BK17/AF19</f>
        <v>0.8015227419862363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709101.0331968778</v>
      </c>
      <c r="X19" s="23" t="s">
        <v>26</v>
      </c>
      <c r="Y19" s="24">
        <f>SUM(Y8:Y17)</f>
        <v>311582.08734990563</v>
      </c>
      <c r="Z19" s="6"/>
      <c r="AA19" s="24">
        <f>SUM(AA8:AA17)</f>
        <v>485548.5835877427</v>
      </c>
      <c r="AE19" s="23" t="s">
        <v>26</v>
      </c>
      <c r="AF19" s="10">
        <f>SUM(AF8:AF17)</f>
        <v>710581.1999999998</v>
      </c>
      <c r="AG19" s="23"/>
      <c r="AH19" s="10">
        <f>SUM(AH8:AH17)</f>
        <v>521925.252</v>
      </c>
      <c r="AI19" s="10"/>
      <c r="AJ19" s="23"/>
      <c r="AK19" s="10">
        <f>SUM(AK8:AK17)</f>
        <v>180519.5514637096</v>
      </c>
      <c r="AL19" s="10">
        <f>SUM(AL8:AL17)</f>
        <v>424979.0647392798</v>
      </c>
      <c r="AM19" s="10">
        <f>SUM(AM8:AM17)</f>
        <v>605498.6162029894</v>
      </c>
      <c r="AN19" s="10"/>
      <c r="AP19" s="10">
        <f>SUM(AP8:AP17)</f>
        <v>166457.64697396458</v>
      </c>
      <c r="AQ19" s="10">
        <f>SUM(AQ8:AQ17)</f>
        <v>311582.08734990563</v>
      </c>
      <c r="AR19" s="10">
        <f>SUM(AR8:AR17)</f>
        <v>478039.7343238702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246.358410325749</v>
      </c>
      <c r="BH28" s="10">
        <f aca="true" t="shared" si="30" ref="BH28:BH37">BH6-AQ8</f>
        <v>1171.895678771809</v>
      </c>
      <c r="BI28" s="10">
        <f aca="true" t="shared" si="31" ref="BI28:BI37">BI6-AQ8</f>
        <v>356.2485148514861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2659.8181870154913</v>
      </c>
      <c r="BG29" s="10">
        <f t="shared" si="29"/>
        <v>690.5325321129276</v>
      </c>
      <c r="BH29" s="10">
        <f t="shared" si="30"/>
        <v>2807.9323423865135</v>
      </c>
      <c r="BI29" s="10">
        <f t="shared" si="31"/>
        <v>1042.064895165986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9760.84236543606</v>
      </c>
      <c r="BG30" s="10">
        <f t="shared" si="29"/>
        <v>1576.9869226752053</v>
      </c>
      <c r="BH30" s="10">
        <f t="shared" si="30"/>
        <v>9651.342763254215</v>
      </c>
      <c r="BI30" s="10">
        <f t="shared" si="31"/>
        <v>2013.0400108000467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11155.589126444513</v>
      </c>
      <c r="BG31" s="10">
        <f t="shared" si="29"/>
        <v>2494.5252769085855</v>
      </c>
      <c r="BH31" s="10">
        <f t="shared" si="30"/>
        <v>11710.438185003415</v>
      </c>
      <c r="BI31" s="10">
        <f t="shared" si="31"/>
        <v>3560.9339162084834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19567.837555520913</v>
      </c>
      <c r="BG32" s="10">
        <f t="shared" si="29"/>
        <v>5236.254399522892</v>
      </c>
      <c r="BH32" s="10">
        <f t="shared" si="30"/>
        <v>18594.225984241064</v>
      </c>
      <c r="BI32" s="10">
        <f t="shared" si="31"/>
        <v>6640.741869314967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28878.61150081941</v>
      </c>
      <c r="BG33" s="10">
        <f t="shared" si="29"/>
        <v>8789.413338793449</v>
      </c>
      <c r="BH33" s="10">
        <f t="shared" si="30"/>
        <v>24684.468035944352</v>
      </c>
      <c r="BI33" s="10">
        <f t="shared" si="31"/>
        <v>9688.014063855015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47838.17551404032</v>
      </c>
      <c r="BG34" s="10">
        <f t="shared" si="29"/>
        <v>16770.791518695107</v>
      </c>
      <c r="BH34" s="10">
        <f t="shared" si="30"/>
        <v>37068.642222681294</v>
      </c>
      <c r="BI34" s="10">
        <f t="shared" si="31"/>
        <v>16633.927490779977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1.6</v>
      </c>
      <c r="D35" s="31">
        <f>Selections!D11</f>
        <v>1.2</v>
      </c>
      <c r="E35" s="31">
        <f>Selections!E11</f>
        <v>1.15</v>
      </c>
      <c r="F35" s="31">
        <f>Selections!F11</f>
        <v>1.1</v>
      </c>
      <c r="G35" s="31">
        <f>Selections!G11</f>
        <v>1.05</v>
      </c>
      <c r="H35" s="31">
        <f>Selections!H11</f>
        <v>1.044</v>
      </c>
      <c r="I35" s="31">
        <f>Selections!I11</f>
        <v>1.033</v>
      </c>
      <c r="J35" s="31">
        <f>Selections!J11</f>
        <v>1.2</v>
      </c>
      <c r="K35" s="32">
        <f>Selections!K11</f>
        <v>1.015</v>
      </c>
      <c r="L35" s="33">
        <f>Selections!L11</f>
        <v>1</v>
      </c>
      <c r="BE35" s="6">
        <f t="shared" si="27"/>
        <v>2000</v>
      </c>
      <c r="BF35" s="10">
        <f t="shared" si="28"/>
        <v>73865.67235477884</v>
      </c>
      <c r="BG35" s="10">
        <f t="shared" si="29"/>
        <v>28653.52717284519</v>
      </c>
      <c r="BH35" s="10">
        <f t="shared" si="30"/>
        <v>51493.38058648835</v>
      </c>
      <c r="BI35" s="10">
        <f t="shared" si="31"/>
        <v>25894.045627430984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3.3498793198886396</v>
      </c>
      <c r="D36" s="34">
        <f>PRODUCT(D35:$L35)</f>
        <v>2.0936745749303998</v>
      </c>
      <c r="E36" s="34">
        <f>PRODUCT(E35:$L35)</f>
        <v>1.7447288124419997</v>
      </c>
      <c r="F36" s="34">
        <f>PRODUCT(F35:$L35)</f>
        <v>1.51715548908</v>
      </c>
      <c r="G36" s="34">
        <f>PRODUCT(G35:$L35)</f>
        <v>1.3792322627999998</v>
      </c>
      <c r="H36" s="34">
        <f>PRODUCT(H35:$L35)</f>
        <v>1.3135545359999998</v>
      </c>
      <c r="I36" s="34">
        <f>PRODUCT(I35:$L35)</f>
        <v>1.2581939999999996</v>
      </c>
      <c r="J36" s="34">
        <f>PRODUCT(J35:$L35)</f>
        <v>1.2179999999999997</v>
      </c>
      <c r="K36" s="34">
        <f>PRODUCT(K35:$L35)</f>
        <v>1.015</v>
      </c>
      <c r="L36" s="34">
        <f>L35</f>
        <v>1</v>
      </c>
      <c r="BE36" s="6">
        <f t="shared" si="27"/>
        <v>2001</v>
      </c>
      <c r="BF36" s="10">
        <f t="shared" si="28"/>
        <v>83960.49068865276</v>
      </c>
      <c r="BG36" s="10">
        <f t="shared" si="29"/>
        <v>42966.0071060035</v>
      </c>
      <c r="BH36" s="10">
        <f t="shared" si="30"/>
        <v>59002.265668949374</v>
      </c>
      <c r="BI36" s="10">
        <f t="shared" si="31"/>
        <v>39170.657803508075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0.701481783518923</v>
      </c>
      <c r="D37" s="35">
        <f t="shared" si="33"/>
        <v>0.5223708536302767</v>
      </c>
      <c r="E37" s="35">
        <f t="shared" si="33"/>
        <v>0.4268450243563321</v>
      </c>
      <c r="F37" s="35">
        <f t="shared" si="33"/>
        <v>0.3408717780097821</v>
      </c>
      <c r="G37" s="35">
        <f t="shared" si="33"/>
        <v>0.27495895581076013</v>
      </c>
      <c r="H37" s="35">
        <f t="shared" si="33"/>
        <v>0.2387069036012981</v>
      </c>
      <c r="I37" s="35">
        <f t="shared" si="33"/>
        <v>0.20521000735975503</v>
      </c>
      <c r="J37" s="35">
        <f t="shared" si="33"/>
        <v>0.17898193760262704</v>
      </c>
      <c r="K37" s="35">
        <f t="shared" si="33"/>
        <v>0.01477832512315258</v>
      </c>
      <c r="L37" s="35">
        <f t="shared" si="33"/>
        <v>0</v>
      </c>
      <c r="BE37" s="6">
        <f t="shared" si="27"/>
        <v>2002</v>
      </c>
      <c r="BF37" s="10">
        <f t="shared" si="28"/>
        <v>118660.01287549204</v>
      </c>
      <c r="BG37" s="10">
        <f t="shared" si="29"/>
        <v>66542.09955995445</v>
      </c>
      <c r="BH37" s="10">
        <f t="shared" si="30"/>
        <v>77731.93738536336</v>
      </c>
      <c r="BI37" s="10">
        <f t="shared" si="31"/>
        <v>61457.97278204957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397518.9458469721</v>
      </c>
      <c r="BG39" s="10">
        <f>SUM(BG28:BG37)</f>
        <v>173966.49623783707</v>
      </c>
      <c r="BH39" s="10">
        <f>SUM(BH28:BH37)</f>
        <v>293916.5288530837</v>
      </c>
      <c r="BI39" s="10">
        <f>SUM(BI28:BI37)</f>
        <v>166457.64697396458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2.4</v>
      </c>
      <c r="D72" s="31">
        <f>Selections!D10</f>
        <v>1.4</v>
      </c>
      <c r="E72" s="31">
        <f>Selections!E10</f>
        <v>1.2</v>
      </c>
      <c r="F72" s="31">
        <f>Selections!F10</f>
        <v>1.1</v>
      </c>
      <c r="G72" s="31">
        <f>Selections!G10</f>
        <v>1.06</v>
      </c>
      <c r="H72" s="31">
        <f>Selections!H10</f>
        <v>1.05</v>
      </c>
      <c r="I72" s="31">
        <f>Selections!I10</f>
        <v>1.04</v>
      </c>
      <c r="J72" s="31">
        <f>Selections!J10</f>
        <v>1.03</v>
      </c>
      <c r="K72" s="32">
        <f>Selections!K10</f>
        <v>1.02</v>
      </c>
      <c r="L72" s="33">
        <f>Selections!L10</f>
        <v>1.01</v>
      </c>
    </row>
    <row r="73" spans="2:12" ht="12.75">
      <c r="B73" s="8" t="s">
        <v>32</v>
      </c>
      <c r="C73" s="34">
        <f>PRODUCT(C72:$L72)</f>
        <v>5.447540685210626</v>
      </c>
      <c r="D73" s="34">
        <f>PRODUCT(D72:$L72)</f>
        <v>2.2698086188377604</v>
      </c>
      <c r="E73" s="34">
        <f>PRODUCT(E72:$L72)</f>
        <v>1.6212918705984005</v>
      </c>
      <c r="F73" s="34">
        <f>PRODUCT(F72:$L72)</f>
        <v>1.3510765588320004</v>
      </c>
      <c r="G73" s="34">
        <f>PRODUCT(G72:$L72)</f>
        <v>1.2282514171200003</v>
      </c>
      <c r="H73" s="34">
        <f>PRODUCT(H72:$L72)</f>
        <v>1.1587277520000003</v>
      </c>
      <c r="I73" s="34">
        <f>PRODUCT(I72:$L72)</f>
        <v>1.1035502400000003</v>
      </c>
      <c r="J73" s="34">
        <f>PRODUCT(J72:$L72)</f>
        <v>1.0611059999999999</v>
      </c>
      <c r="K73" s="34">
        <f>PRODUCT(K72:$L72)</f>
        <v>1.0302</v>
      </c>
      <c r="L73" s="34">
        <f>L72</f>
        <v>1.01</v>
      </c>
    </row>
    <row r="74" spans="2:12" ht="12.75">
      <c r="B74" s="1" t="s">
        <v>36</v>
      </c>
      <c r="C74" s="35">
        <f aca="true" t="shared" si="43" ref="C74:L74">1-1/C73</f>
        <v>0.8164309258460664</v>
      </c>
      <c r="D74" s="35">
        <f t="shared" si="43"/>
        <v>0.5594342220305591</v>
      </c>
      <c r="E74" s="35">
        <f t="shared" si="43"/>
        <v>0.38320791084278283</v>
      </c>
      <c r="F74" s="35">
        <f t="shared" si="43"/>
        <v>0.2598494930113394</v>
      </c>
      <c r="G74" s="35">
        <f t="shared" si="43"/>
        <v>0.18583444231247337</v>
      </c>
      <c r="H74" s="35">
        <f t="shared" si="43"/>
        <v>0.1369845088512217</v>
      </c>
      <c r="I74" s="35">
        <f t="shared" si="43"/>
        <v>0.09383373429378283</v>
      </c>
      <c r="J74" s="35">
        <f t="shared" si="43"/>
        <v>0.05758708366553378</v>
      </c>
      <c r="K74" s="35">
        <f t="shared" si="43"/>
        <v>0.029314696175499866</v>
      </c>
      <c r="L74" s="35">
        <f t="shared" si="43"/>
        <v>0.00990099009900991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26194.85276201682</v>
      </c>
      <c r="BG6" s="10">
        <f aca="true" t="shared" si="3" ref="BG6:BG15">AA8</f>
        <v>25719.818038008107</v>
      </c>
      <c r="BH6" s="10">
        <f aca="true" t="shared" si="4" ref="BH6:BH15">AM8</f>
        <v>26304.02774582938</v>
      </c>
      <c r="BI6" s="10">
        <f aca="true" t="shared" si="5" ref="BI6:BI15">AR8</f>
        <v>26051.18953832194</v>
      </c>
      <c r="BK6" s="10">
        <f aca="true" t="shared" si="6" ref="BK6:BK15">AVERAGE(BF6:BI6)</f>
        <v>26067.47202104406</v>
      </c>
      <c r="BL6" s="10">
        <f aca="true" t="shared" si="7" ref="BL6:BL15">BK6-AQ8</f>
        <v>1431.6309884692455</v>
      </c>
      <c r="BM6" s="10">
        <f aca="true" t="shared" si="8" ref="BM6:BM15">BK6-AL8</f>
        <v>259.7353096974366</v>
      </c>
      <c r="BN6" s="11">
        <f aca="true" t="shared" si="9" ref="BN6:BN15">BK6/AF8</f>
        <v>0.543357596509919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25908.010827192225</v>
      </c>
      <c r="BG7" s="10">
        <f t="shared" si="3"/>
        <v>24921.554834890176</v>
      </c>
      <c r="BH7" s="10">
        <f t="shared" si="4"/>
        <v>26121.290502018706</v>
      </c>
      <c r="BI7" s="10">
        <f t="shared" si="5"/>
        <v>25602.755863320395</v>
      </c>
      <c r="BK7" s="10">
        <f t="shared" si="6"/>
        <v>25638.403006855377</v>
      </c>
      <c r="BL7" s="10">
        <f t="shared" si="7"/>
        <v>2773.087373977043</v>
      </c>
      <c r="BM7" s="10">
        <f t="shared" si="8"/>
        <v>490.4879133639224</v>
      </c>
      <c r="BN7" s="11">
        <f t="shared" si="9"/>
        <v>0.5409322380430573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1.015</v>
      </c>
      <c r="U8" s="15">
        <f aca="true" t="shared" si="11" ref="U8:U17">T8*S8</f>
        <v>26194.85276201682</v>
      </c>
      <c r="X8" s="6">
        <f aca="true" t="shared" si="12" ref="X8:X17">B45</f>
        <v>1993</v>
      </c>
      <c r="Y8" s="15">
        <f>L45</f>
        <v>24635.841032574815</v>
      </c>
      <c r="Z8" s="16">
        <f>L73</f>
        <v>1.044</v>
      </c>
      <c r="AA8" s="15">
        <f aca="true" t="shared" si="13" ref="AA8:AA17">Z8*Y8</f>
        <v>25719.818038008107</v>
      </c>
      <c r="AE8" s="6">
        <f aca="true" t="shared" si="14" ref="AE8:AE17">B8</f>
        <v>1993</v>
      </c>
      <c r="AF8" s="17">
        <v>47974.8</v>
      </c>
      <c r="AG8" s="18">
        <f>Selections!L21</f>
        <v>0.7</v>
      </c>
      <c r="AH8" s="17">
        <f aca="true" t="shared" si="15" ref="AH8:AH17">AF8*AG8</f>
        <v>33582.36</v>
      </c>
      <c r="AI8" s="17"/>
      <c r="AJ8" s="16">
        <f>L37</f>
        <v>0.01477832512315258</v>
      </c>
      <c r="AK8" s="19">
        <f aca="true" t="shared" si="16" ref="AK8:AK17">AH8*AJ8</f>
        <v>496.2910344827543</v>
      </c>
      <c r="AL8" s="17">
        <f>L8</f>
        <v>25807.736711346624</v>
      </c>
      <c r="AM8" s="17">
        <f aca="true" t="shared" si="17" ref="AM8:AM17">AK8+AL8</f>
        <v>26304.02774582938</v>
      </c>
      <c r="AO8" s="16">
        <f>L74</f>
        <v>0.04214559386973182</v>
      </c>
      <c r="AP8" s="19">
        <f aca="true" t="shared" si="18" ref="AP8:AP16">AO8*AH8</f>
        <v>1415.3485057471273</v>
      </c>
      <c r="AQ8" s="17">
        <f>L45</f>
        <v>24635.841032574815</v>
      </c>
      <c r="AR8" s="17">
        <f aca="true" t="shared" si="19" ref="AR8:AR17">AP8+AQ8</f>
        <v>26051.18953832194</v>
      </c>
      <c r="BE8" s="6">
        <f t="shared" si="0"/>
        <v>1995</v>
      </c>
      <c r="BF8" s="10">
        <f t="shared" si="2"/>
        <v>30445.82179612237</v>
      </c>
      <c r="BG8" s="10">
        <f t="shared" si="3"/>
        <v>30059.791214215642</v>
      </c>
      <c r="BH8" s="10">
        <f t="shared" si="4"/>
        <v>30534.878694690502</v>
      </c>
      <c r="BI8" s="10">
        <f t="shared" si="5"/>
        <v>30422.82139153077</v>
      </c>
      <c r="BK8" s="10">
        <f t="shared" si="6"/>
        <v>30365.82827413982</v>
      </c>
      <c r="BL8" s="10">
        <f t="shared" si="7"/>
        <v>4558.429284266349</v>
      </c>
      <c r="BM8" s="10">
        <f t="shared" si="8"/>
        <v>1163.6596737214822</v>
      </c>
      <c r="BN8" s="11">
        <f t="shared" si="9"/>
        <v>0.6515069809893415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1.0302249999999997</v>
      </c>
      <c r="U9" s="15">
        <f t="shared" si="11"/>
        <v>25908.010827192225</v>
      </c>
      <c r="X9" s="6">
        <f t="shared" si="12"/>
        <v>1994</v>
      </c>
      <c r="Y9" s="15">
        <f>K46</f>
        <v>22865.315632878333</v>
      </c>
      <c r="Z9" s="16">
        <f>K73</f>
        <v>1.089928310416811</v>
      </c>
      <c r="AA9" s="15">
        <f t="shared" si="13"/>
        <v>24921.554834890176</v>
      </c>
      <c r="AE9" s="6">
        <f t="shared" si="14"/>
        <v>1994</v>
      </c>
      <c r="AF9" s="17">
        <v>47396.7</v>
      </c>
      <c r="AG9" s="20">
        <f>Selections!K21</f>
        <v>0.7</v>
      </c>
      <c r="AH9" s="17">
        <f t="shared" si="15"/>
        <v>33177.689999999995</v>
      </c>
      <c r="AI9" s="17"/>
      <c r="AJ9" s="16">
        <f>K37</f>
        <v>0.0293382513528595</v>
      </c>
      <c r="AK9" s="19">
        <f t="shared" si="16"/>
        <v>973.3754085272531</v>
      </c>
      <c r="AL9" s="17">
        <f>K9</f>
        <v>25147.915093491454</v>
      </c>
      <c r="AM9" s="17">
        <f t="shared" si="17"/>
        <v>26121.290502018706</v>
      </c>
      <c r="AO9" s="16">
        <f>K74</f>
        <v>0.08250846368273568</v>
      </c>
      <c r="AP9" s="19">
        <f t="shared" si="18"/>
        <v>2737.4402304420623</v>
      </c>
      <c r="AQ9" s="17">
        <f>K46</f>
        <v>22865.315632878333</v>
      </c>
      <c r="AR9" s="17">
        <f t="shared" si="19"/>
        <v>25602.755863320395</v>
      </c>
      <c r="BE9" s="6">
        <f t="shared" si="0"/>
        <v>1996</v>
      </c>
      <c r="BF9" s="10">
        <f t="shared" si="2"/>
        <v>30169.63682697009</v>
      </c>
      <c r="BG9" s="10">
        <f t="shared" si="3"/>
        <v>29845.829712899475</v>
      </c>
      <c r="BH9" s="10">
        <f t="shared" si="4"/>
        <v>30544.939688169346</v>
      </c>
      <c r="BI9" s="10">
        <f t="shared" si="5"/>
        <v>30920.711941329086</v>
      </c>
      <c r="BK9" s="10">
        <f t="shared" si="6"/>
        <v>30370.279542342003</v>
      </c>
      <c r="BL9" s="10">
        <f t="shared" si="7"/>
        <v>6280.279587647765</v>
      </c>
      <c r="BM9" s="10">
        <f t="shared" si="8"/>
        <v>2357.438055942639</v>
      </c>
      <c r="BN9" s="11">
        <f t="shared" si="9"/>
        <v>0.6002126425386568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1.0425877</v>
      </c>
      <c r="U10" s="15">
        <f t="shared" si="11"/>
        <v>30445.82179612237</v>
      </c>
      <c r="X10" s="6">
        <f t="shared" si="12"/>
        <v>1995</v>
      </c>
      <c r="Y10" s="15">
        <f>J47</f>
        <v>25807.398989873473</v>
      </c>
      <c r="Z10" s="16">
        <f>J73</f>
        <v>1.164774149692914</v>
      </c>
      <c r="AA10" s="15">
        <f t="shared" si="13"/>
        <v>30059.791214215642</v>
      </c>
      <c r="AE10" s="6">
        <f t="shared" si="14"/>
        <v>1995</v>
      </c>
      <c r="AF10" s="17">
        <v>46608.6</v>
      </c>
      <c r="AG10" s="20">
        <f>Selections!J21</f>
        <v>0.7</v>
      </c>
      <c r="AH10" s="17">
        <f t="shared" si="15"/>
        <v>32626.019999999997</v>
      </c>
      <c r="AI10" s="17"/>
      <c r="AJ10" s="16">
        <f>J37</f>
        <v>0.04084807445934757</v>
      </c>
      <c r="AK10" s="19">
        <f t="shared" si="16"/>
        <v>1332.710094272163</v>
      </c>
      <c r="AL10" s="17">
        <f>J10</f>
        <v>29202.16860041834</v>
      </c>
      <c r="AM10" s="17">
        <f t="shared" si="17"/>
        <v>30534.878694690502</v>
      </c>
      <c r="AO10" s="16">
        <f>J74</f>
        <v>0.14146446307754668</v>
      </c>
      <c r="AP10" s="19">
        <f t="shared" si="18"/>
        <v>4615.422401657299</v>
      </c>
      <c r="AQ10" s="17">
        <f>J47</f>
        <v>25807.398989873473</v>
      </c>
      <c r="AR10" s="17">
        <f t="shared" si="19"/>
        <v>30422.82139153077</v>
      </c>
      <c r="BE10" s="6">
        <f t="shared" si="0"/>
        <v>1997</v>
      </c>
      <c r="BF10" s="10">
        <f t="shared" si="2"/>
        <v>44987.6938910444</v>
      </c>
      <c r="BG10" s="10">
        <f t="shared" si="3"/>
        <v>42832.755380625196</v>
      </c>
      <c r="BH10" s="10">
        <f t="shared" si="4"/>
        <v>45016.288035285506</v>
      </c>
      <c r="BI10" s="10">
        <f t="shared" si="5"/>
        <v>43387.41023987875</v>
      </c>
      <c r="BK10" s="10">
        <f t="shared" si="6"/>
        <v>44056.03688670846</v>
      </c>
      <c r="BL10" s="10">
        <f t="shared" si="7"/>
        <v>11067.13397877285</v>
      </c>
      <c r="BM10" s="10">
        <f t="shared" si="8"/>
        <v>4044.9532026606976</v>
      </c>
      <c r="BN10" s="11">
        <f t="shared" si="9"/>
        <v>0.6815873919233828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1.0769930940999999</v>
      </c>
      <c r="U11" s="15">
        <f t="shared" si="11"/>
        <v>30169.63682697009</v>
      </c>
      <c r="X11" s="6">
        <f t="shared" si="12"/>
        <v>1996</v>
      </c>
      <c r="Y11" s="15">
        <f>I48</f>
        <v>24089.999954694238</v>
      </c>
      <c r="Z11" s="16">
        <f>I73</f>
        <v>1.2389302519315133</v>
      </c>
      <c r="AA11" s="15">
        <f t="shared" si="13"/>
        <v>29845.829712899475</v>
      </c>
      <c r="AE11" s="6">
        <f t="shared" si="14"/>
        <v>1996</v>
      </c>
      <c r="AF11" s="17">
        <v>50599.2</v>
      </c>
      <c r="AG11" s="20">
        <f>Selections!I21</f>
        <v>0.7</v>
      </c>
      <c r="AH11" s="17">
        <f t="shared" si="15"/>
        <v>35419.439999999995</v>
      </c>
      <c r="AI11" s="17"/>
      <c r="AJ11" s="16">
        <f>I37</f>
        <v>0.07148893945725798</v>
      </c>
      <c r="AK11" s="19">
        <f t="shared" si="16"/>
        <v>2532.098201769981</v>
      </c>
      <c r="AL11" s="17">
        <f>I11</f>
        <v>28012.841486399364</v>
      </c>
      <c r="AM11" s="17">
        <f t="shared" si="17"/>
        <v>30544.939688169346</v>
      </c>
      <c r="AO11" s="16">
        <f>I74</f>
        <v>0.1928520605248092</v>
      </c>
      <c r="AP11" s="19">
        <f t="shared" si="18"/>
        <v>6830.711986634847</v>
      </c>
      <c r="AQ11" s="17">
        <f>I48</f>
        <v>24089.999954694238</v>
      </c>
      <c r="AR11" s="17">
        <f t="shared" si="19"/>
        <v>30920.711941329086</v>
      </c>
      <c r="BE11" s="6">
        <f t="shared" si="0"/>
        <v>1998</v>
      </c>
      <c r="BF11" s="10">
        <f t="shared" si="2"/>
        <v>57681.470449398585</v>
      </c>
      <c r="BG11" s="10">
        <f t="shared" si="3"/>
        <v>52848.1188994833</v>
      </c>
      <c r="BH11" s="10">
        <f t="shared" si="4"/>
        <v>56300.97065116559</v>
      </c>
      <c r="BI11" s="10">
        <f t="shared" si="5"/>
        <v>51710.84404209439</v>
      </c>
      <c r="BK11" s="10">
        <f t="shared" si="6"/>
        <v>54635.351010535465</v>
      </c>
      <c r="BL11" s="10">
        <f t="shared" si="7"/>
        <v>16127.75508979457</v>
      </c>
      <c r="BM11" s="10">
        <f t="shared" si="8"/>
        <v>5777.5848176546715</v>
      </c>
      <c r="BN11" s="11">
        <f t="shared" si="9"/>
        <v>0.7860070638834048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1.1243807902404</v>
      </c>
      <c r="U12" s="15">
        <f t="shared" si="11"/>
        <v>44987.6938910444</v>
      </c>
      <c r="X12" s="6">
        <f t="shared" si="12"/>
        <v>1997</v>
      </c>
      <c r="Y12" s="15">
        <f>H49</f>
        <v>32988.90290793561</v>
      </c>
      <c r="Z12" s="16">
        <f>H73</f>
        <v>1.2983989040242259</v>
      </c>
      <c r="AA12" s="15">
        <f t="shared" si="13"/>
        <v>42832.755380625196</v>
      </c>
      <c r="AE12" s="6">
        <f t="shared" si="14"/>
        <v>1997</v>
      </c>
      <c r="AF12" s="17">
        <v>64637.4</v>
      </c>
      <c r="AG12" s="20">
        <f>Selections!H21</f>
        <v>0.7</v>
      </c>
      <c r="AH12" s="17">
        <f t="shared" si="15"/>
        <v>45246.18</v>
      </c>
      <c r="AI12" s="17"/>
      <c r="AJ12" s="16">
        <f>H37</f>
        <v>0.11062158951844647</v>
      </c>
      <c r="AK12" s="19">
        <f t="shared" si="16"/>
        <v>5005.204351237742</v>
      </c>
      <c r="AL12" s="17">
        <f>H12</f>
        <v>40011.083684047764</v>
      </c>
      <c r="AM12" s="17">
        <f t="shared" si="17"/>
        <v>45016.288035285506</v>
      </c>
      <c r="AO12" s="16">
        <f>H74</f>
        <v>0.2298206684397034</v>
      </c>
      <c r="AP12" s="19">
        <f t="shared" si="18"/>
        <v>10398.50733194314</v>
      </c>
      <c r="AQ12" s="17">
        <f>H49</f>
        <v>32988.90290793561</v>
      </c>
      <c r="AR12" s="17">
        <f t="shared" si="19"/>
        <v>43387.41023987875</v>
      </c>
      <c r="BE12" s="6">
        <f t="shared" si="0"/>
        <v>1999</v>
      </c>
      <c r="BF12" s="10">
        <f t="shared" si="2"/>
        <v>79160.31731817593</v>
      </c>
      <c r="BG12" s="10">
        <f t="shared" si="3"/>
        <v>69820.74244716181</v>
      </c>
      <c r="BH12" s="10">
        <f t="shared" si="4"/>
        <v>75365.97906423196</v>
      </c>
      <c r="BI12" s="10">
        <f t="shared" si="5"/>
        <v>66893.91653307242</v>
      </c>
      <c r="BK12" s="10">
        <f t="shared" si="6"/>
        <v>72810.23884066053</v>
      </c>
      <c r="BL12" s="10">
        <f t="shared" si="7"/>
        <v>25040.625356667188</v>
      </c>
      <c r="BM12" s="10">
        <f t="shared" si="8"/>
        <v>9792.446869970685</v>
      </c>
      <c r="BN12" s="11">
        <f t="shared" si="9"/>
        <v>0.8416882127121037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1.1805998297524196</v>
      </c>
      <c r="U13" s="15">
        <f t="shared" si="11"/>
        <v>57681.470449398585</v>
      </c>
      <c r="X13" s="6">
        <f t="shared" si="12"/>
        <v>1998</v>
      </c>
      <c r="Y13" s="15">
        <f>G50</f>
        <v>38507.595920740896</v>
      </c>
      <c r="Z13" s="16">
        <f>G73</f>
        <v>1.3724076415536066</v>
      </c>
      <c r="AA13" s="15">
        <f t="shared" si="13"/>
        <v>52848.1188994833</v>
      </c>
      <c r="AE13" s="6">
        <f t="shared" si="14"/>
        <v>1998</v>
      </c>
      <c r="AF13" s="17">
        <v>69510</v>
      </c>
      <c r="AG13" s="20">
        <f>Selections!G21</f>
        <v>0.7</v>
      </c>
      <c r="AH13" s="17">
        <f t="shared" si="15"/>
        <v>48657</v>
      </c>
      <c r="AI13" s="17"/>
      <c r="AJ13" s="16">
        <f>G37</f>
        <v>0.15297294239852022</v>
      </c>
      <c r="AK13" s="19">
        <f t="shared" si="16"/>
        <v>7443.204458284798</v>
      </c>
      <c r="AL13" s="17">
        <f>G13</f>
        <v>48857.766192880794</v>
      </c>
      <c r="AM13" s="17">
        <f t="shared" si="17"/>
        <v>56300.97065116559</v>
      </c>
      <c r="AO13" s="16">
        <f>G74</f>
        <v>0.27135351791835693</v>
      </c>
      <c r="AP13" s="19">
        <f t="shared" si="18"/>
        <v>13203.248121353494</v>
      </c>
      <c r="AQ13" s="17">
        <f>G50</f>
        <v>38507.595920740896</v>
      </c>
      <c r="AR13" s="17">
        <f t="shared" si="19"/>
        <v>51710.84404209439</v>
      </c>
      <c r="BE13" s="6">
        <f t="shared" si="0"/>
        <v>2000</v>
      </c>
      <c r="BF13" s="10">
        <f t="shared" si="2"/>
        <v>96233.95775154598</v>
      </c>
      <c r="BG13" s="10">
        <f t="shared" si="3"/>
        <v>77924.31413375285</v>
      </c>
      <c r="BH13" s="10">
        <f t="shared" si="4"/>
        <v>87261.62766379598</v>
      </c>
      <c r="BI13" s="10">
        <f t="shared" si="5"/>
        <v>72565.49176498732</v>
      </c>
      <c r="BK13" s="10">
        <f t="shared" si="6"/>
        <v>83496.34782852053</v>
      </c>
      <c r="BL13" s="10">
        <f t="shared" si="7"/>
        <v>37377.07840166098</v>
      </c>
      <c r="BM13" s="10">
        <f t="shared" si="8"/>
        <v>14726.381444058672</v>
      </c>
      <c r="BN13" s="11">
        <f t="shared" si="9"/>
        <v>0.9020381317219152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1.256158218856575</v>
      </c>
      <c r="U14" s="15">
        <f t="shared" si="11"/>
        <v>79160.31731817593</v>
      </c>
      <c r="X14" s="6">
        <f t="shared" si="12"/>
        <v>1999</v>
      </c>
      <c r="Y14" s="15">
        <f>F51</f>
        <v>47769.613483993344</v>
      </c>
      <c r="Z14" s="21">
        <f>F73</f>
        <v>1.4616141382545909</v>
      </c>
      <c r="AA14" s="15">
        <f t="shared" si="13"/>
        <v>69820.74244716181</v>
      </c>
      <c r="AE14" s="6">
        <f t="shared" si="14"/>
        <v>1999</v>
      </c>
      <c r="AF14" s="17">
        <v>86505</v>
      </c>
      <c r="AG14" s="20">
        <f>Selections!F21</f>
        <v>0.7</v>
      </c>
      <c r="AH14" s="17">
        <f t="shared" si="15"/>
        <v>60553.49999999999</v>
      </c>
      <c r="AI14" s="17"/>
      <c r="AJ14" s="16">
        <f>F37</f>
        <v>0.20392193834447414</v>
      </c>
      <c r="AK14" s="19">
        <f t="shared" si="16"/>
        <v>12348.187093542114</v>
      </c>
      <c r="AL14" s="17">
        <f>F14</f>
        <v>63017.79197068985</v>
      </c>
      <c r="AM14" s="17">
        <f t="shared" si="17"/>
        <v>75365.97906423196</v>
      </c>
      <c r="AO14" s="16">
        <f>F74</f>
        <v>0.31582489945385617</v>
      </c>
      <c r="AP14" s="19">
        <f t="shared" si="18"/>
        <v>19124.303049079077</v>
      </c>
      <c r="AQ14" s="17">
        <f>F51</f>
        <v>47769.613483993344</v>
      </c>
      <c r="AR14" s="17">
        <f t="shared" si="19"/>
        <v>66893.91653307242</v>
      </c>
      <c r="BE14" s="6">
        <f t="shared" si="0"/>
        <v>2001</v>
      </c>
      <c r="BF14" s="10">
        <f t="shared" si="2"/>
        <v>91093.68727488583</v>
      </c>
      <c r="BG14" s="10">
        <f t="shared" si="3"/>
        <v>74436.90014367308</v>
      </c>
      <c r="BH14" s="10">
        <f t="shared" si="4"/>
        <v>82291.70179296196</v>
      </c>
      <c r="BI14" s="10">
        <f t="shared" si="5"/>
        <v>70966.03532631055</v>
      </c>
      <c r="BK14" s="10">
        <f t="shared" si="6"/>
        <v>79697.08113445785</v>
      </c>
      <c r="BL14" s="10">
        <f t="shared" si="7"/>
        <v>45860.48050929456</v>
      </c>
      <c r="BM14" s="10">
        <f t="shared" si="8"/>
        <v>23433.756965403554</v>
      </c>
      <c r="BN14" s="11">
        <f t="shared" si="9"/>
        <v>0.8195266431438261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1.3993602558062241</v>
      </c>
      <c r="U15" s="15">
        <f t="shared" si="11"/>
        <v>96233.95775154598</v>
      </c>
      <c r="X15" s="6">
        <f t="shared" si="12"/>
        <v>2000</v>
      </c>
      <c r="Y15" s="15">
        <f>E52</f>
        <v>46119.26942685955</v>
      </c>
      <c r="Z15" s="16">
        <f>E73</f>
        <v>1.6896259438223074</v>
      </c>
      <c r="AA15" s="15">
        <f t="shared" si="13"/>
        <v>77924.31413375285</v>
      </c>
      <c r="AE15" s="6">
        <f t="shared" si="14"/>
        <v>2000</v>
      </c>
      <c r="AF15" s="17">
        <v>92564.1</v>
      </c>
      <c r="AG15" s="20">
        <f>Selections!E21</f>
        <v>0.7</v>
      </c>
      <c r="AH15" s="17">
        <f t="shared" si="15"/>
        <v>64794.87</v>
      </c>
      <c r="AI15" s="17"/>
      <c r="AJ15" s="16">
        <f>E37</f>
        <v>0.2853877363953985</v>
      </c>
      <c r="AK15" s="19">
        <f t="shared" si="16"/>
        <v>18491.661279334116</v>
      </c>
      <c r="AL15" s="17">
        <f>E15</f>
        <v>68769.96638446186</v>
      </c>
      <c r="AM15" s="17">
        <f t="shared" si="17"/>
        <v>87261.62766379598</v>
      </c>
      <c r="AO15" s="16">
        <f>E74</f>
        <v>0.4081530272092183</v>
      </c>
      <c r="AP15" s="19">
        <f t="shared" si="18"/>
        <v>26446.222338127765</v>
      </c>
      <c r="AQ15" s="17">
        <f>E52</f>
        <v>46119.26942685955</v>
      </c>
      <c r="AR15" s="17">
        <f t="shared" si="19"/>
        <v>72565.49176498732</v>
      </c>
      <c r="BE15" s="6">
        <f t="shared" si="0"/>
        <v>2002</v>
      </c>
      <c r="BF15" s="10">
        <f t="shared" si="2"/>
        <v>94676.94756340417</v>
      </c>
      <c r="BG15" s="10">
        <f t="shared" si="3"/>
        <v>72904.08344261412</v>
      </c>
      <c r="BH15" s="10">
        <f t="shared" si="4"/>
        <v>83450.06465818455</v>
      </c>
      <c r="BI15" s="10">
        <f t="shared" si="5"/>
        <v>74789.53960677944</v>
      </c>
      <c r="BK15" s="10">
        <f t="shared" si="6"/>
        <v>81455.15881774557</v>
      </c>
      <c r="BL15" s="10">
        <f t="shared" si="7"/>
        <v>66493.60944255348</v>
      </c>
      <c r="BM15" s="10">
        <f t="shared" si="8"/>
        <v>41566.68837125613</v>
      </c>
      <c r="BN15" s="11">
        <f t="shared" si="9"/>
        <v>0.7574567692794766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1.6190598159678018</v>
      </c>
      <c r="U16" s="15">
        <f t="shared" si="11"/>
        <v>91093.68727488583</v>
      </c>
      <c r="X16" s="6">
        <f t="shared" si="12"/>
        <v>2001</v>
      </c>
      <c r="Y16" s="15">
        <f>D53</f>
        <v>33836.60062516329</v>
      </c>
      <c r="Z16" s="16">
        <f>D73</f>
        <v>2.1998929788566444</v>
      </c>
      <c r="AA16" s="15">
        <f t="shared" si="13"/>
        <v>74436.90014367308</v>
      </c>
      <c r="AE16" s="6">
        <f t="shared" si="14"/>
        <v>2001</v>
      </c>
      <c r="AF16" s="17">
        <v>97247.7</v>
      </c>
      <c r="AG16" s="20">
        <f>Selections!D21</f>
        <v>0.7</v>
      </c>
      <c r="AH16" s="17">
        <f t="shared" si="15"/>
        <v>68073.39</v>
      </c>
      <c r="AI16" s="17"/>
      <c r="AJ16" s="16">
        <f>D37</f>
        <v>0.38235759411875425</v>
      </c>
      <c r="AK16" s="19">
        <f t="shared" si="16"/>
        <v>26028.377623907665</v>
      </c>
      <c r="AL16" s="17">
        <f>D16</f>
        <v>56263.3241690543</v>
      </c>
      <c r="AM16" s="17">
        <f t="shared" si="17"/>
        <v>82291.70179296196</v>
      </c>
      <c r="AO16" s="16">
        <f>D74</f>
        <v>0.5454324325723643</v>
      </c>
      <c r="AP16" s="19">
        <f t="shared" si="18"/>
        <v>37129.43470114726</v>
      </c>
      <c r="AQ16" s="17">
        <f>D53</f>
        <v>33836.60062516329</v>
      </c>
      <c r="AR16" s="17">
        <f t="shared" si="19"/>
        <v>70966.03532631055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2.3735416902087967</v>
      </c>
      <c r="U17" s="15">
        <f t="shared" si="11"/>
        <v>94676.94756340417</v>
      </c>
      <c r="X17" s="6">
        <f t="shared" si="12"/>
        <v>2002</v>
      </c>
      <c r="Y17" s="15">
        <f>C54</f>
        <v>14961.549375192095</v>
      </c>
      <c r="Z17" s="16">
        <f>C73</f>
        <v>4.872762948167465</v>
      </c>
      <c r="AA17" s="15">
        <f t="shared" si="13"/>
        <v>72904.08344261412</v>
      </c>
      <c r="AE17" s="6">
        <f t="shared" si="14"/>
        <v>2002</v>
      </c>
      <c r="AF17" s="17">
        <v>107537.7</v>
      </c>
      <c r="AG17" s="22">
        <f>Selections!C21</f>
        <v>0.7</v>
      </c>
      <c r="AH17" s="17">
        <f t="shared" si="15"/>
        <v>75276.39</v>
      </c>
      <c r="AI17" s="17"/>
      <c r="AJ17" s="16">
        <f>C37</f>
        <v>0.5786886726594502</v>
      </c>
      <c r="AK17" s="19">
        <f t="shared" si="16"/>
        <v>43561.59421169511</v>
      </c>
      <c r="AL17" s="17">
        <f>C17</f>
        <v>39888.47044648944</v>
      </c>
      <c r="AM17" s="17">
        <f t="shared" si="17"/>
        <v>83450.06465818455</v>
      </c>
      <c r="AO17" s="16">
        <f>C74</f>
        <v>0.7947776219288325</v>
      </c>
      <c r="AP17" s="19">
        <f>AO17*AH17</f>
        <v>59827.99023158735</v>
      </c>
      <c r="AQ17" s="17">
        <f>C54</f>
        <v>14961.549375192095</v>
      </c>
      <c r="AR17" s="17">
        <f t="shared" si="19"/>
        <v>74789.53960677944</v>
      </c>
      <c r="BE17" s="23" t="s">
        <v>26</v>
      </c>
      <c r="BF17" s="10">
        <f>SUM(BF6:BF15)</f>
        <v>576552.3964607564</v>
      </c>
      <c r="BG17" s="10">
        <f>SUM(BG6:BG15)</f>
        <v>501313.9082473237</v>
      </c>
      <c r="BH17" s="10">
        <f>SUM(BH6:BH15)</f>
        <v>543191.7684963335</v>
      </c>
      <c r="BI17" s="10">
        <f>SUM(BI6:BI15)</f>
        <v>493310.71624762507</v>
      </c>
      <c r="BK17" s="10">
        <f>SUM(BK6:BK15)</f>
        <v>528592.1973630097</v>
      </c>
      <c r="BL17" s="10">
        <f>SUM(BL6:BL15)</f>
        <v>217010.11001310404</v>
      </c>
      <c r="BM17" s="10">
        <f>SUM(BM6:BM15)</f>
        <v>103613.13262372989</v>
      </c>
      <c r="BN17" s="11">
        <f>BK17/AF19</f>
        <v>0.7438871129196913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576552.3964607564</v>
      </c>
      <c r="X19" s="23" t="s">
        <v>26</v>
      </c>
      <c r="Y19" s="24">
        <f>SUM(Y8:Y17)</f>
        <v>311582.08734990563</v>
      </c>
      <c r="Z19" s="6"/>
      <c r="AA19" s="24">
        <f>SUM(AA8:AA17)</f>
        <v>501313.9082473237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118212.7037570537</v>
      </c>
      <c r="AL19" s="10">
        <f>SUM(AL8:AL17)</f>
        <v>424979.0647392798</v>
      </c>
      <c r="AM19" s="10">
        <f>SUM(AM8:AM17)</f>
        <v>543191.7684963335</v>
      </c>
      <c r="AN19" s="10"/>
      <c r="AP19" s="10">
        <f>SUM(AP8:AP17)</f>
        <v>181728.6288977194</v>
      </c>
      <c r="AQ19" s="10">
        <f>SUM(AQ8:AQ17)</f>
        <v>311582.08734990563</v>
      </c>
      <c r="AR19" s="10">
        <f>SUM(AR8:AR17)</f>
        <v>493310.71624762507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1559.0117294420052</v>
      </c>
      <c r="BG28" s="10">
        <f aca="true" t="shared" si="29" ref="BG28:BG37">BG6-AQ8</f>
        <v>1083.9770054332912</v>
      </c>
      <c r="BH28" s="10">
        <f aca="true" t="shared" si="30" ref="BH28:BH37">BH6-AQ8</f>
        <v>1668.186713254563</v>
      </c>
      <c r="BI28" s="10">
        <f aca="true" t="shared" si="31" ref="BI28:BI36">BI6-AQ8</f>
        <v>1415.3485057471262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3042.695194313892</v>
      </c>
      <c r="BG29" s="10">
        <f t="shared" si="29"/>
        <v>2056.2392020118423</v>
      </c>
      <c r="BH29" s="10">
        <f t="shared" si="30"/>
        <v>3255.974869140373</v>
      </c>
      <c r="BI29" s="10">
        <f t="shared" si="31"/>
        <v>2737.440230442062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4638.422806248898</v>
      </c>
      <c r="BG30" s="10">
        <f t="shared" si="29"/>
        <v>4252.392224342169</v>
      </c>
      <c r="BH30" s="10">
        <f t="shared" si="30"/>
        <v>4727.479704817029</v>
      </c>
      <c r="BI30" s="10">
        <f t="shared" si="31"/>
        <v>4615.422401657299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6079.6368722758525</v>
      </c>
      <c r="BG31" s="10">
        <f t="shared" si="29"/>
        <v>5755.829758205236</v>
      </c>
      <c r="BH31" s="10">
        <f t="shared" si="30"/>
        <v>6454.939733475108</v>
      </c>
      <c r="BI31" s="10">
        <f t="shared" si="31"/>
        <v>6830.711986634848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11998.790983108789</v>
      </c>
      <c r="BG32" s="10">
        <f t="shared" si="29"/>
        <v>9843.852472689585</v>
      </c>
      <c r="BH32" s="10">
        <f t="shared" si="30"/>
        <v>12027.385127349895</v>
      </c>
      <c r="BI32" s="10">
        <f t="shared" si="31"/>
        <v>10398.50733194314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19173.87452865769</v>
      </c>
      <c r="BG33" s="10">
        <f t="shared" si="29"/>
        <v>14340.522978742403</v>
      </c>
      <c r="BH33" s="10">
        <f t="shared" si="30"/>
        <v>17793.374730424694</v>
      </c>
      <c r="BI33" s="10">
        <f t="shared" si="31"/>
        <v>13203.248121353492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31390.70383418259</v>
      </c>
      <c r="BG34" s="10">
        <f t="shared" si="29"/>
        <v>22051.12896316847</v>
      </c>
      <c r="BH34" s="10">
        <f t="shared" si="30"/>
        <v>27596.365580238613</v>
      </c>
      <c r="BI34" s="10">
        <f t="shared" si="31"/>
        <v>19124.303049079077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1.466</v>
      </c>
      <c r="D35" s="31">
        <f>Selections!D18</f>
        <v>1.157</v>
      </c>
      <c r="E35" s="31">
        <f>Selections!E18</f>
        <v>1.114</v>
      </c>
      <c r="F35" s="31">
        <f>Selections!F18</f>
        <v>1.064</v>
      </c>
      <c r="G35" s="31">
        <f>Selections!G18</f>
        <v>1.05</v>
      </c>
      <c r="H35" s="31">
        <f>Selections!H18</f>
        <v>1.044</v>
      </c>
      <c r="I35" s="31">
        <f>Selections!I18</f>
        <v>1.033</v>
      </c>
      <c r="J35" s="31">
        <f>Selections!J18</f>
        <v>1.012</v>
      </c>
      <c r="K35" s="31">
        <f>Selections!K18</f>
        <v>1.015</v>
      </c>
      <c r="L35" s="31">
        <f>Selections!L18</f>
        <v>1.015</v>
      </c>
      <c r="BE35" s="6">
        <f t="shared" si="27"/>
        <v>2000</v>
      </c>
      <c r="BF35" s="10">
        <f t="shared" si="28"/>
        <v>50114.68832468643</v>
      </c>
      <c r="BG35" s="10">
        <f t="shared" si="29"/>
        <v>31805.0447068933</v>
      </c>
      <c r="BH35" s="10">
        <f t="shared" si="30"/>
        <v>41142.35823693643</v>
      </c>
      <c r="BI35" s="10">
        <f t="shared" si="31"/>
        <v>26446.222338127773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2.3735416902087967</v>
      </c>
      <c r="D36" s="34">
        <f>PRODUCT(D35:$L35)</f>
        <v>1.6190598159678018</v>
      </c>
      <c r="E36" s="34">
        <f>PRODUCT(E35:$L35)</f>
        <v>1.3993602558062241</v>
      </c>
      <c r="F36" s="34">
        <f>PRODUCT(F35:$L35)</f>
        <v>1.256158218856575</v>
      </c>
      <c r="G36" s="34">
        <f>PRODUCT(G35:$L35)</f>
        <v>1.1805998297524196</v>
      </c>
      <c r="H36" s="34">
        <f>PRODUCT(H35:$L35)</f>
        <v>1.1243807902404</v>
      </c>
      <c r="I36" s="34">
        <f>PRODUCT(I35:$L35)</f>
        <v>1.0769930940999999</v>
      </c>
      <c r="J36" s="34">
        <f>PRODUCT(J35:$L35)</f>
        <v>1.0425877</v>
      </c>
      <c r="K36" s="34">
        <f>PRODUCT(K35:$L35)</f>
        <v>1.0302249999999997</v>
      </c>
      <c r="L36" s="34">
        <f>L35</f>
        <v>1.015</v>
      </c>
      <c r="BE36" s="6">
        <f t="shared" si="27"/>
        <v>2001</v>
      </c>
      <c r="BF36" s="10">
        <f t="shared" si="28"/>
        <v>57257.086649722536</v>
      </c>
      <c r="BG36" s="10">
        <f t="shared" si="29"/>
        <v>40600.29951850978</v>
      </c>
      <c r="BH36" s="10">
        <f t="shared" si="30"/>
        <v>48455.10116779867</v>
      </c>
      <c r="BI36" s="10">
        <f t="shared" si="31"/>
        <v>37129.43470114726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0.5786886726594502</v>
      </c>
      <c r="D37" s="35">
        <f t="shared" si="33"/>
        <v>0.38235759411875425</v>
      </c>
      <c r="E37" s="35">
        <f t="shared" si="33"/>
        <v>0.2853877363953985</v>
      </c>
      <c r="F37" s="35">
        <f t="shared" si="33"/>
        <v>0.20392193834447414</v>
      </c>
      <c r="G37" s="35">
        <f t="shared" si="33"/>
        <v>0.15297294239852022</v>
      </c>
      <c r="H37" s="35">
        <f t="shared" si="33"/>
        <v>0.11062158951844647</v>
      </c>
      <c r="I37" s="35">
        <f t="shared" si="33"/>
        <v>0.07148893945725798</v>
      </c>
      <c r="J37" s="35">
        <f t="shared" si="33"/>
        <v>0.04084807445934757</v>
      </c>
      <c r="K37" s="35">
        <f t="shared" si="33"/>
        <v>0.0293382513528595</v>
      </c>
      <c r="L37" s="35">
        <f t="shared" si="33"/>
        <v>0.01477832512315258</v>
      </c>
      <c r="BE37" s="6">
        <f t="shared" si="27"/>
        <v>2002</v>
      </c>
      <c r="BF37" s="10">
        <f t="shared" si="28"/>
        <v>79715.39818821207</v>
      </c>
      <c r="BG37" s="10">
        <f t="shared" si="29"/>
        <v>57942.53406742203</v>
      </c>
      <c r="BH37" s="10">
        <f t="shared" si="30"/>
        <v>68488.51528299245</v>
      </c>
      <c r="BI37" s="10">
        <f>BI15-AQ17</f>
        <v>59827.99023158734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264970.3091108508</v>
      </c>
      <c r="BG39" s="10">
        <f>SUM(BG28:BG37)</f>
        <v>189731.82089741813</v>
      </c>
      <c r="BH39" s="10">
        <f>SUM(BH28:BH37)</f>
        <v>231609.6811464278</v>
      </c>
      <c r="BI39" s="10">
        <f>SUM(BI28:BI37)</f>
        <v>181728.6288977194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2.215</v>
      </c>
      <c r="D72" s="31">
        <f>Selections!D17</f>
        <v>1.302</v>
      </c>
      <c r="E72" s="31">
        <f>Selections!E17</f>
        <v>1.156</v>
      </c>
      <c r="F72" s="31">
        <f>Selections!F17</f>
        <v>1.065</v>
      </c>
      <c r="G72" s="31">
        <f>Selections!G17</f>
        <v>1.057</v>
      </c>
      <c r="H72" s="31">
        <f>Selections!H17</f>
        <v>1.048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1.044</v>
      </c>
    </row>
    <row r="73" spans="2:12" ht="12.75">
      <c r="B73" s="8" t="s">
        <v>32</v>
      </c>
      <c r="C73" s="34">
        <f>PRODUCT(C72:$L72)</f>
        <v>4.872762948167465</v>
      </c>
      <c r="D73" s="34">
        <f>PRODUCT(D72:$L72)</f>
        <v>2.1998929788566444</v>
      </c>
      <c r="E73" s="34">
        <f>PRODUCT(E72:$L72)</f>
        <v>1.6896259438223074</v>
      </c>
      <c r="F73" s="34">
        <f>PRODUCT(F72:$L72)</f>
        <v>1.4616141382545909</v>
      </c>
      <c r="G73" s="34">
        <f>PRODUCT(G72:$L72)</f>
        <v>1.3724076415536066</v>
      </c>
      <c r="H73" s="34">
        <f>PRODUCT(H72:$L72)</f>
        <v>1.2983989040242259</v>
      </c>
      <c r="I73" s="34">
        <f>PRODUCT(I72:$L72)</f>
        <v>1.2389302519315133</v>
      </c>
      <c r="J73" s="34">
        <f>PRODUCT(J72:$L72)</f>
        <v>1.164774149692914</v>
      </c>
      <c r="K73" s="34">
        <f>PRODUCT(K72:$L72)</f>
        <v>1.089928310416811</v>
      </c>
      <c r="L73" s="34">
        <f>L72</f>
        <v>1.044</v>
      </c>
    </row>
    <row r="74" spans="2:12" ht="12.75">
      <c r="B74" s="1" t="s">
        <v>36</v>
      </c>
      <c r="C74" s="35">
        <f aca="true" t="shared" si="43" ref="C74:L74">1-1/C73</f>
        <v>0.7947776219288325</v>
      </c>
      <c r="D74" s="35">
        <f t="shared" si="43"/>
        <v>0.5454324325723643</v>
      </c>
      <c r="E74" s="35">
        <f t="shared" si="43"/>
        <v>0.4081530272092183</v>
      </c>
      <c r="F74" s="35">
        <f t="shared" si="43"/>
        <v>0.31582489945385617</v>
      </c>
      <c r="G74" s="35">
        <f t="shared" si="43"/>
        <v>0.27135351791835693</v>
      </c>
      <c r="H74" s="35">
        <f t="shared" si="43"/>
        <v>0.2298206684397034</v>
      </c>
      <c r="I74" s="35">
        <f t="shared" si="43"/>
        <v>0.1928520605248092</v>
      </c>
      <c r="J74" s="35">
        <f t="shared" si="43"/>
        <v>0.14146446307754668</v>
      </c>
      <c r="K74" s="35">
        <f t="shared" si="43"/>
        <v>0.08250846368273568</v>
      </c>
      <c r="L74" s="35">
        <f t="shared" si="43"/>
        <v>0.04214559386973182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24635.841032574815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25807.736711346624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24635.841032574815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22865.315632878333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25147.915093491454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22865.315632878333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25807.398989873473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29202.16860041834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25807.398989873473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24089.999954694238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28012.841486399364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24089.999954694238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32988.90290793561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40011.083684047764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32988.90290793561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38507.595920740896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48857.766192880794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38507.595920740896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47769.613483993344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63017.79197068985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47769.613483993344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46119.26942685955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68769.96638446186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46119.26942685955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33836.60062516329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56263.3241690543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33836.60062516329</v>
      </c>
      <c r="AR16" s="17" t="e">
        <f t="shared" si="19"/>
        <v>#REF!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14961.549375192095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39888.47044648944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14961.549375192095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 t="e">
        <f>SUM(U8:U17)</f>
        <v>#REF!</v>
      </c>
      <c r="X19" s="23" t="s">
        <v>26</v>
      </c>
      <c r="Y19" s="24">
        <f>SUM(Y8:Y17)</f>
        <v>311582.08734990563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424979.0647392798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311582.08734990563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Steven Groeschen</cp:lastModifiedBy>
  <cp:lastPrinted>2003-07-09T18:21:29Z</cp:lastPrinted>
  <dcterms:created xsi:type="dcterms:W3CDTF">2003-06-26T14:42:00Z</dcterms:created>
  <dcterms:modified xsi:type="dcterms:W3CDTF">2013-07-08T17:54:30Z</dcterms:modified>
  <cp:category/>
  <cp:version/>
  <cp:contentType/>
  <cp:contentStatus/>
</cp:coreProperties>
</file>