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585" yWindow="6435" windowWidth="9570" windowHeight="6450" activeTab="0"/>
  </bookViews>
  <sheets>
    <sheet name="CAD Model" sheetId="1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AD">'CAD Model'!$C$10</definedName>
    <definedName name="AAL">'CAD Model'!$C$11</definedName>
    <definedName name="ClmTop">'CAD Model'!$A$15</definedName>
    <definedName name="Freqc">'CAD Model'!$C$8</definedName>
    <definedName name="lambda">'CAD Model'!$C$7</definedName>
    <definedName name="lambdaL">'CAD Model'!$C$9</definedName>
    <definedName name="lambdaS">'CAD Model'!$C$32</definedName>
    <definedName name="largeClm">'CAD Model'!$A$15:$A$24</definedName>
    <definedName name="largeProbCum">'CAD Model'!$C$15:$C$24</definedName>
    <definedName name="largeProbInc">'CAD Model'!$B$15:$B$24</definedName>
    <definedName name="MuS">'CAD Model'!$C$33</definedName>
    <definedName name="NumIter">'CAD Model'!$I$2</definedName>
    <definedName name="NuS">'CAD Model'!$C$34</definedName>
    <definedName name="OccAtt">'CAD Model'!#REF!</definedName>
    <definedName name="OccLim">'CAD Model'!#REF!</definedName>
    <definedName name="OutStats">'CAD Model'!$I$27:$Q$34</definedName>
    <definedName name="OutVars">'CAD Model'!$I$17:$Q$22</definedName>
    <definedName name="OutZRe">'CAD Model'!$I$22:$Q$22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1234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TRUE</definedName>
    <definedName name="RiskUseFixedSeed" hidden="1">TRUE</definedName>
    <definedName name="RiskUseMultipleCPUs" hidden="1">FALSE</definedName>
    <definedName name="SDF">'CAD Model'!$C$26</definedName>
    <definedName name="tau">'CAD Model'!$C$4</definedName>
    <definedName name="TVaRp">'CAD Model'!$I$1</definedName>
    <definedName name="TVaRs">'CAD Model'!$I$34:$Q$34</definedName>
  </definedNames>
  <calcPr fullCalcOnLoad="1"/>
</workbook>
</file>

<file path=xl/sharedStrings.xml><?xml version="1.0" encoding="utf-8"?>
<sst xmlns="http://schemas.openxmlformats.org/spreadsheetml/2006/main" count="71" uniqueCount="66">
  <si>
    <t>Input Parameters</t>
  </si>
  <si>
    <t>t</t>
  </si>
  <si>
    <r>
      <t>m</t>
    </r>
    <r>
      <rPr>
        <sz val="10"/>
        <rFont val="Times New Roman"/>
        <family val="0"/>
      </rPr>
      <t>(Z)</t>
    </r>
  </si>
  <si>
    <r>
      <t>n</t>
    </r>
    <r>
      <rPr>
        <sz val="10"/>
        <rFont val="Times New Roman"/>
        <family val="0"/>
      </rPr>
      <t>(Z)</t>
    </r>
  </si>
  <si>
    <r>
      <t>l</t>
    </r>
    <r>
      <rPr>
        <sz val="10"/>
        <rFont val="Times New Roman"/>
        <family val="0"/>
      </rPr>
      <t>(N)</t>
    </r>
  </si>
  <si>
    <t>c</t>
  </si>
  <si>
    <r>
      <t>CAD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Reinsurance Example</t>
    </r>
  </si>
  <si>
    <t>Large Loss Severity</t>
  </si>
  <si>
    <t>Claim Size</t>
  </si>
  <si>
    <t>Incremental</t>
  </si>
  <si>
    <t>Probability</t>
  </si>
  <si>
    <t>Cumulative</t>
  </si>
  <si>
    <t>Imputed Values</t>
  </si>
  <si>
    <r>
      <t>m</t>
    </r>
    <r>
      <rPr>
        <sz val="10"/>
        <rFont val="Times New Roman"/>
        <family val="0"/>
      </rPr>
      <t>(X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0"/>
      </rPr>
      <t>)</t>
    </r>
  </si>
  <si>
    <r>
      <t>n</t>
    </r>
    <r>
      <rPr>
        <sz val="10"/>
        <rFont val="Times New Roman"/>
        <family val="0"/>
      </rPr>
      <t>(X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0"/>
      </rPr>
      <t>)</t>
    </r>
  </si>
  <si>
    <r>
      <t>m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0"/>
      </rPr>
      <t>)</t>
    </r>
  </si>
  <si>
    <r>
      <t>n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0"/>
      </rPr>
      <t>)</t>
    </r>
  </si>
  <si>
    <r>
      <t>q=1-F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(</t>
    </r>
    <r>
      <rPr>
        <b/>
        <sz val="10"/>
        <rFont val="Symbol"/>
        <family val="1"/>
      </rPr>
      <t>t</t>
    </r>
    <r>
      <rPr>
        <sz val="10"/>
        <rFont val="Times New Roman"/>
        <family val="1"/>
      </rPr>
      <t>)</t>
    </r>
  </si>
  <si>
    <r>
      <t>m</t>
    </r>
    <r>
      <rPr>
        <sz val="10"/>
        <rFont val="Times New Roman"/>
        <family val="0"/>
      </rPr>
      <t>(X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0"/>
      </rPr>
      <t>)</t>
    </r>
  </si>
  <si>
    <r>
      <t>n</t>
    </r>
    <r>
      <rPr>
        <sz val="10"/>
        <rFont val="Times New Roman"/>
        <family val="0"/>
      </rPr>
      <t>(X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0"/>
      </rPr>
      <t>)</t>
    </r>
  </si>
  <si>
    <r>
      <t>m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0"/>
      </rPr>
      <t>)</t>
    </r>
  </si>
  <si>
    <r>
      <t>n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0"/>
      </rPr>
      <t>)</t>
    </r>
  </si>
  <si>
    <r>
      <t>r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 xml:space="preserve">S, </t>
    </r>
    <r>
      <rPr>
        <sz val="10"/>
        <rFont val="Times New Roman"/>
        <family val="1"/>
      </rPr>
      <t>Z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0"/>
      </rPr>
      <t>)</t>
    </r>
  </si>
  <si>
    <t>Checks</t>
  </si>
  <si>
    <t>Gamma</t>
  </si>
  <si>
    <t>Large Loss Sim</t>
  </si>
  <si>
    <t>Mixing Distribution</t>
  </si>
  <si>
    <t>Lognormal</t>
  </si>
  <si>
    <t>S. Gamma</t>
  </si>
  <si>
    <t>S. Lognormal</t>
  </si>
  <si>
    <t>Exponential</t>
  </si>
  <si>
    <t>Pareto</t>
  </si>
  <si>
    <t>MixPar3</t>
  </si>
  <si>
    <t>MixPar4</t>
  </si>
  <si>
    <t>MixPar1 (shift)</t>
  </si>
  <si>
    <t>CAD Simulation</t>
  </si>
  <si>
    <t>Uniform</t>
  </si>
  <si>
    <t>MixPar2</t>
  </si>
  <si>
    <r>
      <t>g</t>
    </r>
    <r>
      <rPr>
        <sz val="10"/>
        <rFont val="Times New Roman"/>
        <family val="1"/>
      </rPr>
      <t>(G)</t>
    </r>
  </si>
  <si>
    <t>SimG</t>
  </si>
  <si>
    <t>Claim Count Sim</t>
  </si>
  <si>
    <t>Sim N</t>
  </si>
  <si>
    <r>
      <t>Sim N</t>
    </r>
    <r>
      <rPr>
        <i/>
        <vertAlign val="subscript"/>
        <sz val="10"/>
        <rFont val="Times New Roman"/>
        <family val="1"/>
      </rPr>
      <t>L</t>
    </r>
  </si>
  <si>
    <r>
      <t>Sim N</t>
    </r>
    <r>
      <rPr>
        <i/>
        <vertAlign val="subscript"/>
        <sz val="10"/>
        <rFont val="Times New Roman"/>
        <family val="1"/>
      </rPr>
      <t>S</t>
    </r>
  </si>
  <si>
    <t>Losses</t>
  </si>
  <si>
    <r>
      <t>Sim Z</t>
    </r>
    <r>
      <rPr>
        <i/>
        <vertAlign val="subscript"/>
        <sz val="10"/>
        <rFont val="Times New Roman"/>
        <family val="1"/>
      </rPr>
      <t>S</t>
    </r>
  </si>
  <si>
    <r>
      <t>Sim Z</t>
    </r>
    <r>
      <rPr>
        <i/>
        <vertAlign val="subscript"/>
        <sz val="10"/>
        <rFont val="Times New Roman"/>
        <family val="1"/>
      </rPr>
      <t>L</t>
    </r>
  </si>
  <si>
    <r>
      <t>Sim Z</t>
    </r>
    <r>
      <rPr>
        <i/>
        <vertAlign val="subscript"/>
        <sz val="10"/>
        <rFont val="Times New Roman"/>
        <family val="1"/>
      </rPr>
      <t>XoL</t>
    </r>
  </si>
  <si>
    <r>
      <t>Sim Z</t>
    </r>
    <r>
      <rPr>
        <i/>
        <vertAlign val="subscript"/>
        <sz val="10"/>
        <rFont val="Times New Roman"/>
        <family val="1"/>
      </rPr>
      <t>Net</t>
    </r>
  </si>
  <si>
    <t>AAD</t>
  </si>
  <si>
    <t>AAL</t>
  </si>
  <si>
    <r>
      <t>Sim Z</t>
    </r>
    <r>
      <rPr>
        <i/>
        <vertAlign val="subscript"/>
        <sz val="10"/>
        <rFont val="Times New Roman"/>
        <family val="1"/>
      </rPr>
      <t>SL</t>
    </r>
  </si>
  <si>
    <r>
      <t>Sim Z</t>
    </r>
    <r>
      <rPr>
        <i/>
        <vertAlign val="subscript"/>
        <sz val="10"/>
        <rFont val="Times New Roman"/>
        <family val="1"/>
      </rPr>
      <t>Re</t>
    </r>
  </si>
  <si>
    <t>Sim Results</t>
  </si>
  <si>
    <r>
      <t>m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Net</t>
    </r>
    <r>
      <rPr>
        <sz val="10"/>
        <rFont val="Times New Roman"/>
        <family val="0"/>
      </rPr>
      <t>)</t>
    </r>
  </si>
  <si>
    <r>
      <t>m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SL</t>
    </r>
    <r>
      <rPr>
        <sz val="10"/>
        <rFont val="Times New Roman"/>
        <family val="0"/>
      </rPr>
      <t>)</t>
    </r>
  </si>
  <si>
    <r>
      <t>m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XoL</t>
    </r>
    <r>
      <rPr>
        <sz val="10"/>
        <rFont val="Times New Roman"/>
        <family val="0"/>
      </rPr>
      <t>)</t>
    </r>
  </si>
  <si>
    <r>
      <t>m</t>
    </r>
    <r>
      <rPr>
        <sz val="10"/>
        <rFont val="Times New Roman"/>
        <family val="0"/>
      </rPr>
      <t>(Z</t>
    </r>
    <r>
      <rPr>
        <vertAlign val="subscript"/>
        <sz val="10"/>
        <rFont val="Times New Roman"/>
        <family val="1"/>
      </rPr>
      <t>Re</t>
    </r>
    <r>
      <rPr>
        <sz val="10"/>
        <rFont val="Times New Roman"/>
        <family val="0"/>
      </rPr>
      <t>)</t>
    </r>
  </si>
  <si>
    <t>Premium</t>
  </si>
  <si>
    <t>TVaR</t>
  </si>
  <si>
    <t>Iterations</t>
  </si>
  <si>
    <t>Beta</t>
  </si>
  <si>
    <t>Sbinom</t>
  </si>
  <si>
    <r>
      <t>l</t>
    </r>
    <r>
      <rPr>
        <sz val="10"/>
        <rFont val="Times New Roman"/>
        <family val="0"/>
      </rPr>
      <t>(N</t>
    </r>
    <r>
      <rPr>
        <vertAlign val="subscript"/>
        <sz val="10"/>
        <rFont val="Times New Roman"/>
        <family val="1"/>
      </rPr>
      <t>L</t>
    </r>
    <r>
      <rPr>
        <sz val="10"/>
        <rFont val="Times New Roman"/>
        <family val="0"/>
      </rPr>
      <t>)</t>
    </r>
  </si>
  <si>
    <t>Load</t>
  </si>
  <si>
    <r>
      <t>l</t>
    </r>
    <r>
      <rPr>
        <sz val="10"/>
        <rFont val="Times New Roman"/>
        <family val="0"/>
      </rPr>
      <t>(N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0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</si>
</sst>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_(* #,##0.0_);_(* \(#,##0.0\);_(* &quot;-&quot;?_);_(@_)"/>
  </numFmts>
  <fonts count="48">
    <font>
      <sz val="10"/>
      <name val="Times New Roman"/>
      <family val="0"/>
    </font>
    <font>
      <vertAlign val="subscript"/>
      <sz val="10"/>
      <name val="Times New Roman"/>
      <family val="1"/>
    </font>
    <font>
      <b/>
      <sz val="10"/>
      <name val="Symbol"/>
      <family val="1"/>
    </font>
    <font>
      <sz val="8"/>
      <name val="Times New Roman"/>
      <family val="0"/>
    </font>
    <font>
      <sz val="10"/>
      <color indexed="9"/>
      <name val="Times New Roman"/>
      <family val="0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12"/>
      <name val="Times New Roman"/>
      <family val="0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4" fontId="4" fillId="33" borderId="10" xfId="44" applyFont="1" applyFill="1" applyBorder="1" applyAlignment="1">
      <alignment/>
    </xf>
    <xf numFmtId="171" fontId="7" fillId="0" borderId="0" xfId="44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42" applyFont="1" applyAlignment="1">
      <alignment/>
    </xf>
    <xf numFmtId="169" fontId="0" fillId="0" borderId="0" xfId="42" applyNumberFormat="1" applyFont="1" applyAlignment="1">
      <alignment/>
    </xf>
    <xf numFmtId="10" fontId="0" fillId="0" borderId="0" xfId="0" applyNumberFormat="1" applyFont="1" applyAlignment="1">
      <alignment/>
    </xf>
    <xf numFmtId="10" fontId="7" fillId="0" borderId="0" xfId="57" applyNumberFormat="1" applyFont="1" applyAlignment="1">
      <alignment/>
    </xf>
    <xf numFmtId="169" fontId="0" fillId="0" borderId="11" xfId="42" applyNumberFormat="1" applyFont="1" applyBorder="1" applyAlignment="1">
      <alignment/>
    </xf>
    <xf numFmtId="10" fontId="7" fillId="0" borderId="11" xfId="57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69" fontId="0" fillId="0" borderId="0" xfId="42" applyNumberFormat="1" applyFont="1" applyFill="1" applyBorder="1" applyAlignment="1">
      <alignment/>
    </xf>
    <xf numFmtId="174" fontId="0" fillId="0" borderId="0" xfId="42" applyNumberFormat="1" applyFont="1" applyAlignment="1">
      <alignment/>
    </xf>
    <xf numFmtId="17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174" fontId="0" fillId="0" borderId="0" xfId="42" applyNumberFormat="1" applyFont="1" applyAlignment="1">
      <alignment/>
    </xf>
    <xf numFmtId="0" fontId="9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43" fontId="0" fillId="0" borderId="0" xfId="0" applyNumberFormat="1" applyAlignment="1">
      <alignment/>
    </xf>
    <xf numFmtId="169" fontId="7" fillId="0" borderId="0" xfId="42" applyNumberFormat="1" applyFont="1" applyAlignment="1">
      <alignment/>
    </xf>
    <xf numFmtId="10" fontId="7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56"/>
      </font>
    </dxf>
    <dxf>
      <font>
        <b/>
        <i val="0"/>
        <color rgb="FF0033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00050"/>
      <rgbColor rgb="0000FFFF"/>
      <rgbColor rgb="00E65032"/>
      <rgbColor rgb="00008000"/>
      <rgbColor rgb="00000080"/>
      <rgbColor rgb="00808000"/>
      <rgbColor rgb="00800080"/>
      <rgbColor rgb="00008080"/>
      <rgbColor rgb="00EBEBEB"/>
      <rgbColor rgb="00808080"/>
      <rgbColor rgb="00000099"/>
      <rgbColor rgb="000099FF"/>
      <rgbColor rgb="00CCECFF"/>
      <rgbColor rgb="00FFB400"/>
      <rgbColor rgb="00993366"/>
      <rgbColor rgb="00339966"/>
      <rgbColor rgb="00CCFFCC"/>
      <rgbColor rgb="00C0C0C0"/>
      <rgbColor rgb="000000CC"/>
      <rgbColor rgb="000099FF"/>
      <rgbColor rgb="00CCECFF"/>
      <rgbColor rgb="00D49100"/>
      <rgbColor rgb="008C2659"/>
      <rgbColor rgb="00FFFF00"/>
      <rgbColor rgb="00339966"/>
      <rgbColor rgb="00800080"/>
      <rgbColor rgb="0000CCFF"/>
      <rgbColor rgb="00CCECFF"/>
      <rgbColor rgb="00CCFFCC"/>
      <rgbColor rgb="00FFFF99"/>
      <rgbColor rgb="00000099"/>
      <rgbColor rgb="00FFEBF5"/>
      <rgbColor rgb="000099FF"/>
      <rgbColor rgb="00FFF0C9"/>
      <rgbColor rgb="003366FF"/>
      <rgbColor rgb="0000B4AF"/>
      <rgbColor rgb="00B4BE00"/>
      <rgbColor rgb="00FFB400"/>
      <rgbColor rgb="00EBAF00"/>
      <rgbColor rgb="00E16E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1</xdr:row>
      <xdr:rowOff>47625</xdr:rowOff>
    </xdr:from>
    <xdr:to>
      <xdr:col>6</xdr:col>
      <xdr:colOff>504825</xdr:colOff>
      <xdr:row>5</xdr:row>
      <xdr:rowOff>28575</xdr:rowOff>
    </xdr:to>
    <xdr:sp macro="[0]!RunatRisk5">
      <xdr:nvSpPr>
        <xdr:cNvPr id="1" name="Text Box 3"/>
        <xdr:cNvSpPr txBox="1">
          <a:spLocks noChangeArrowheads="1"/>
        </xdr:cNvSpPr>
      </xdr:nvSpPr>
      <xdr:spPr>
        <a:xfrm>
          <a:off x="4657725" y="228600"/>
          <a:ext cx="762000" cy="628650"/>
        </a:xfrm>
        <a:prstGeom prst="rect">
          <a:avLst/>
        </a:prstGeom>
        <a:gradFill rotWithShape="1">
          <a:gsLst>
            <a:gs pos="0">
              <a:srgbClr val="E65032"/>
            </a:gs>
            <a:gs pos="100000">
              <a:srgbClr val="000000"/>
            </a:gs>
          </a:gsLst>
          <a:path path="rect">
            <a:fillToRect t="100000" r="100000"/>
          </a:path>
        </a:gradFill>
        <a:ln w="76200" cmpd="tri">
          <a:solidFill>
            <a:srgbClr val="999999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Run CAD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139"/>
  <sheetViews>
    <sheetView showGridLines="0" tabSelected="1" zoomScalePageLayoutView="0" workbookViewId="0" topLeftCell="A1">
      <selection activeCell="J28" sqref="J27:J28"/>
    </sheetView>
  </sheetViews>
  <sheetFormatPr defaultColWidth="9.33203125" defaultRowHeight="12.75"/>
  <cols>
    <col min="1" max="1" width="26.5" style="2" bestFit="1" customWidth="1"/>
    <col min="2" max="2" width="15.66015625" style="2" customWidth="1"/>
    <col min="3" max="3" width="14.16015625" style="2" customWidth="1"/>
    <col min="4" max="4" width="10.83203125" style="2" customWidth="1"/>
    <col min="5" max="5" width="9.33203125" style="2" customWidth="1"/>
    <col min="6" max="6" width="9.5" style="2" customWidth="1"/>
    <col min="7" max="7" width="14.33203125" style="2" bestFit="1" customWidth="1"/>
    <col min="8" max="8" width="23.16015625" style="2" customWidth="1"/>
    <col min="9" max="9" width="15.16015625" style="2" bestFit="1" customWidth="1"/>
    <col min="10" max="10" width="13.83203125" style="2" customWidth="1"/>
    <col min="11" max="11" width="12.5" style="2" customWidth="1"/>
    <col min="12" max="13" width="13.83203125" style="2" customWidth="1"/>
    <col min="14" max="16" width="14.5" style="2" customWidth="1"/>
    <col min="17" max="17" width="13.16015625" style="2" customWidth="1"/>
    <col min="18" max="16384" width="9.33203125" style="2" customWidth="1"/>
  </cols>
  <sheetData>
    <row r="1" spans="1:9" ht="14.25">
      <c r="A1" s="3" t="s">
        <v>6</v>
      </c>
      <c r="H1" t="s">
        <v>59</v>
      </c>
      <c r="I1" s="6">
        <v>0.99</v>
      </c>
    </row>
    <row r="2" spans="8:11" ht="12.75">
      <c r="H2" t="s">
        <v>60</v>
      </c>
      <c r="I2" s="32">
        <v>30000</v>
      </c>
      <c r="J2" t="s">
        <v>64</v>
      </c>
      <c r="K2" s="33">
        <v>0.1</v>
      </c>
    </row>
    <row r="3" spans="1:17" ht="12.75">
      <c r="A3" s="15" t="s">
        <v>0</v>
      </c>
      <c r="B3" s="4"/>
      <c r="C3" s="4"/>
      <c r="H3" s="15" t="s">
        <v>35</v>
      </c>
      <c r="I3" s="4"/>
      <c r="J3" s="4"/>
      <c r="K3" s="4"/>
      <c r="L3" s="4"/>
      <c r="M3" s="4"/>
      <c r="N3" s="4"/>
      <c r="O3" s="4"/>
      <c r="P3" s="4"/>
      <c r="Q3" s="4"/>
    </row>
    <row r="4" spans="1:8" ht="12.75">
      <c r="A4" s="1" t="s">
        <v>1</v>
      </c>
      <c r="B4" s="5"/>
      <c r="C4" s="5">
        <v>200000</v>
      </c>
      <c r="H4" s="30" t="s">
        <v>26</v>
      </c>
    </row>
    <row r="5" spans="1:17" ht="12.75">
      <c r="A5" s="1" t="s">
        <v>2</v>
      </c>
      <c r="B5" s="5"/>
      <c r="C5" s="5">
        <v>25000000</v>
      </c>
      <c r="H5" s="26"/>
      <c r="I5" s="29" t="s">
        <v>36</v>
      </c>
      <c r="J5" s="29" t="s">
        <v>24</v>
      </c>
      <c r="K5" s="29" t="s">
        <v>27</v>
      </c>
      <c r="L5" s="29" t="s">
        <v>28</v>
      </c>
      <c r="M5" s="29" t="s">
        <v>29</v>
      </c>
      <c r="N5" s="29" t="s">
        <v>30</v>
      </c>
      <c r="O5" s="29" t="s">
        <v>31</v>
      </c>
      <c r="P5" s="29" t="s">
        <v>61</v>
      </c>
      <c r="Q5" s="29" t="s">
        <v>62</v>
      </c>
    </row>
    <row r="6" spans="1:17" ht="12.75">
      <c r="A6" s="1" t="s">
        <v>3</v>
      </c>
      <c r="B6" s="6"/>
      <c r="C6" s="6">
        <v>0.28</v>
      </c>
      <c r="H6" t="s">
        <v>34</v>
      </c>
      <c r="I6">
        <v>0</v>
      </c>
      <c r="J6">
        <v>0</v>
      </c>
      <c r="K6">
        <v>0</v>
      </c>
      <c r="L6">
        <v>0.75</v>
      </c>
      <c r="M6">
        <v>0.75</v>
      </c>
      <c r="N6">
        <f>1-SQRT(Freqc)</f>
        <v>0.75</v>
      </c>
      <c r="O6" s="31">
        <f>1-SQRT(Freqc/O7)</f>
        <v>0.8232233047033631</v>
      </c>
      <c r="P6" s="31">
        <v>0.75</v>
      </c>
      <c r="Q6" s="31">
        <v>0.8</v>
      </c>
    </row>
    <row r="7" spans="1:17" ht="12.75">
      <c r="A7" s="1" t="s">
        <v>4</v>
      </c>
      <c r="B7" s="6"/>
      <c r="C7" s="6">
        <v>500</v>
      </c>
      <c r="H7" t="s">
        <v>37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 s="23">
        <v>2</v>
      </c>
      <c r="P7" s="23">
        <v>3</v>
      </c>
      <c r="Q7" s="23">
        <v>2</v>
      </c>
    </row>
    <row r="8" spans="1:17" ht="12.75">
      <c r="A8" s="2" t="s">
        <v>5</v>
      </c>
      <c r="B8" s="6"/>
      <c r="C8" s="6">
        <v>0.0625</v>
      </c>
      <c r="H8" t="s">
        <v>32</v>
      </c>
      <c r="I8" s="23">
        <f>1-SQRT(3*Freqc)</f>
        <v>0.5669872981077807</v>
      </c>
      <c r="J8" s="23">
        <f>(1-J6)^2/Freqc</f>
        <v>16</v>
      </c>
      <c r="K8" s="23">
        <f>LN((1-K6)^2/SQRT((1-K6)^2+Freqc))</f>
        <v>-0.03031231090821744</v>
      </c>
      <c r="L8" s="23">
        <f>(1-L6)^2/Freqc</f>
        <v>1</v>
      </c>
      <c r="M8" s="23">
        <f>LN((1-M6)^2/SQRT((1-M6)^2+Freqc))</f>
        <v>-1.7328679513998633</v>
      </c>
      <c r="N8" s="23">
        <f>SQRT(Freqc)</f>
        <v>0.25</v>
      </c>
      <c r="O8" s="23">
        <f>SQRT(Freqc/O7)*(O7+1)/(O7-1)</f>
        <v>0.5303300858899107</v>
      </c>
      <c r="P8" s="23">
        <f>(1-P6)*((1-P6)*(P7-1+P6)/Freqc-1)/P7</f>
        <v>0.8333333333333334</v>
      </c>
      <c r="Q8" s="23">
        <f>((1-Q6)^2+Freqc*Q7)/(Q7*(1-Q6))</f>
        <v>0.41250000000000003</v>
      </c>
    </row>
    <row r="9" spans="1:17" ht="14.25">
      <c r="A9" s="1" t="s">
        <v>63</v>
      </c>
      <c r="B9" s="6"/>
      <c r="C9" s="6">
        <v>21.5</v>
      </c>
      <c r="H9" t="s">
        <v>33</v>
      </c>
      <c r="I9" s="23">
        <f>1+SQRT(3*Freqc)</f>
        <v>1.4330127018922192</v>
      </c>
      <c r="J9" s="23">
        <f>(1-J6)/J8</f>
        <v>0.0625</v>
      </c>
      <c r="K9" s="23">
        <f>SQRT(LN(1+Freqc/(1-K6)^2))</f>
        <v>0.24622067706923975</v>
      </c>
      <c r="L9" s="23">
        <f>(1-L6)/L8</f>
        <v>0.25</v>
      </c>
      <c r="M9" s="23">
        <f>SQRT(LN(1+Freqc/(1-M6)^2))</f>
        <v>0.8325546111576977</v>
      </c>
      <c r="N9" s="23">
        <f>(1-N6)/N8</f>
        <v>1</v>
      </c>
      <c r="O9" s="23">
        <f>2*O7/(O7-1)</f>
        <v>4</v>
      </c>
      <c r="P9" s="23">
        <f>(P7-1+P6)*P8/(1-P6)</f>
        <v>9.166666666666668</v>
      </c>
      <c r="Q9" s="23">
        <f>(1-Q6)^2/((1-Q6)^2+Freqc*Q7)</f>
        <v>0.24242424242424232</v>
      </c>
    </row>
    <row r="10" spans="1:17" ht="12.75">
      <c r="A10" s="2" t="s">
        <v>49</v>
      </c>
      <c r="B10" s="2"/>
      <c r="C10" s="5">
        <v>20000000</v>
      </c>
      <c r="D10" s="2"/>
      <c r="H10" s="1" t="s">
        <v>38</v>
      </c>
      <c r="I10" s="23">
        <v>0</v>
      </c>
      <c r="J10" s="23">
        <f>2*SQRT(Freqc)/(1-J6)</f>
        <v>0.5</v>
      </c>
      <c r="K10" s="23">
        <f>3*SQRT(Freqc)/(1-K6)*(1+Freqc/(1-K6)^2)</f>
        <v>0.796875</v>
      </c>
      <c r="L10" s="23">
        <f>2*SQRT(Freqc)/(1-L6)</f>
        <v>2</v>
      </c>
      <c r="M10" s="23">
        <f>3*SQRT(Freqc)/(1-M6)*(1+Freqc/(1-M6)^2)</f>
        <v>6</v>
      </c>
      <c r="N10" s="23">
        <v>2</v>
      </c>
      <c r="O10" s="23">
        <f>2/SQRT(O7)*(3*O7-1)/(3-O7)</f>
        <v>7.071067811865475</v>
      </c>
      <c r="P10" s="23">
        <f>2*SQRT(Freqc)*(P7-2*(1-P6))/((1-P6)*(P7-1+P6)+Freqc)</f>
        <v>1.6666666666666667</v>
      </c>
      <c r="Q10" s="23">
        <f>SQRT(Freqc)/(1-Q6)-(1-Q6)/(Q7*SQRT(Freqc))</f>
        <v>0.8500000000000003</v>
      </c>
    </row>
    <row r="11" spans="1:18" ht="12.75">
      <c r="A11" s="2" t="s">
        <v>50</v>
      </c>
      <c r="C11" s="5">
        <v>20000000</v>
      </c>
      <c r="H11" s="24" t="s">
        <v>39</v>
      </c>
      <c r="I11" s="23" t="e">
        <f>_XLL.RISKUNIFORM(I8,I9)</f>
        <v>#NAME?</v>
      </c>
      <c r="J11" s="23" t="e">
        <f>J6+_XLL.RISKGAMMA(J8,J9)</f>
        <v>#NAME?</v>
      </c>
      <c r="K11" s="23" t="e">
        <f>K6+_XLL.RISKLOGNORM2(K8,K9)</f>
        <v>#NAME?</v>
      </c>
      <c r="L11" s="23" t="e">
        <f>L6+_XLL.RISKGAMMA(L8,L9)</f>
        <v>#NAME?</v>
      </c>
      <c r="M11" s="23" t="e">
        <f>M6+_XLL.RISKLOGNORM2(M8,M9)</f>
        <v>#NAME?</v>
      </c>
      <c r="N11" s="23" t="e">
        <f>N6+_XLL.RISKEXPON(N8)</f>
        <v>#NAME?</v>
      </c>
      <c r="O11" s="23" t="e">
        <f>O6+_XLL.RISKPARETO2(O8,O9)</f>
        <v>#NAME?</v>
      </c>
      <c r="P11" s="23" t="e">
        <f>_XLL.RISKBETAGENERAL(P8,P9,P6,P6+P7)</f>
        <v>#NAME?</v>
      </c>
      <c r="Q11" s="23" t="e">
        <f>Q6+Q8*_XLL.RISKBINOMIAL(Q7,Q9)</f>
        <v>#NAME?</v>
      </c>
      <c r="R11"/>
    </row>
    <row r="12" spans="1:17" ht="12.75">
      <c r="A12" s="15" t="s">
        <v>7</v>
      </c>
      <c r="B12" s="4"/>
      <c r="C12" s="4"/>
      <c r="D12"/>
      <c r="H12" s="22" t="s">
        <v>40</v>
      </c>
      <c r="I12" s="22"/>
      <c r="J12" s="22"/>
      <c r="K12" s="22"/>
      <c r="L12" s="22"/>
      <c r="M12" s="22"/>
      <c r="N12" s="22"/>
      <c r="O12" s="22"/>
      <c r="P12" s="22"/>
      <c r="Q12" s="22"/>
    </row>
    <row r="13" spans="1:17" ht="12.75">
      <c r="A13" s="27"/>
      <c r="B13" s="28" t="s">
        <v>9</v>
      </c>
      <c r="C13" s="28" t="s">
        <v>11</v>
      </c>
      <c r="H13" s="24" t="s">
        <v>41</v>
      </c>
      <c r="I13" s="2" t="e">
        <f>_XLL.RISKPOISSON(lambda*I11)</f>
        <v>#NAME?</v>
      </c>
      <c r="J13" s="2" t="e">
        <f>_XLL.RISKPOISSON(lambda*J11)</f>
        <v>#NAME?</v>
      </c>
      <c r="K13" s="2" t="e">
        <f>_XLL.RISKPOISSON(lambda*K11)</f>
        <v>#NAME?</v>
      </c>
      <c r="L13" s="2" t="e">
        <f>_XLL.RISKPOISSON(lambda*L11)</f>
        <v>#NAME?</v>
      </c>
      <c r="M13" s="2" t="e">
        <f>_XLL.RISKPOISSON(lambda*M11)</f>
        <v>#NAME?</v>
      </c>
      <c r="N13" s="2" t="e">
        <f>_XLL.RISKPOISSON(lambda*N11)</f>
        <v>#NAME?</v>
      </c>
      <c r="O13" s="2" t="e">
        <f>_XLL.RISKPOISSON(lambda*O11)</f>
        <v>#NAME?</v>
      </c>
      <c r="P13" s="2" t="e">
        <f>_XLL.RISKPOISSON(lambda*P11)</f>
        <v>#NAME?</v>
      </c>
      <c r="Q13" s="2" t="e">
        <f>_XLL.RISKPOISSON(lambda*Q11)</f>
        <v>#NAME?</v>
      </c>
    </row>
    <row r="14" spans="1:17" ht="14.25">
      <c r="A14" s="29" t="s">
        <v>8</v>
      </c>
      <c r="B14" s="29" t="s">
        <v>10</v>
      </c>
      <c r="C14" s="29" t="s">
        <v>10</v>
      </c>
      <c r="H14" s="24" t="s">
        <v>42</v>
      </c>
      <c r="I14" s="2" t="e">
        <f>_XLL.RISKBINOMIAL(I13,SDF)</f>
        <v>#NAME?</v>
      </c>
      <c r="J14" s="2" t="e">
        <f>_XLL.RISKBINOMIAL(J13,SDF)</f>
        <v>#NAME?</v>
      </c>
      <c r="K14" s="2" t="e">
        <f>_XLL.RISKBINOMIAL(K13,SDF)</f>
        <v>#NAME?</v>
      </c>
      <c r="L14" s="2" t="e">
        <f>_XLL.RISKBINOMIAL(L13,SDF)</f>
        <v>#NAME?</v>
      </c>
      <c r="M14" s="2" t="e">
        <f>_XLL.RISKBINOMIAL(M13,SDF)</f>
        <v>#NAME?</v>
      </c>
      <c r="N14" s="2" t="e">
        <f>_XLL.RISKBINOMIAL(N13,SDF)</f>
        <v>#NAME?</v>
      </c>
      <c r="O14" s="2" t="e">
        <f>_XLL.RISKBINOMIAL(O13,SDF)</f>
        <v>#NAME?</v>
      </c>
      <c r="P14" s="2" t="e">
        <f>_XLL.RISKBINOMIAL(P13,SDF)</f>
        <v>#NAME?</v>
      </c>
      <c r="Q14" s="2" t="e">
        <f>_XLL.RISKBINOMIAL(Q13,SDF)</f>
        <v>#NAME?</v>
      </c>
    </row>
    <row r="15" spans="1:17" ht="14.25">
      <c r="A15" s="2">
        <v>0</v>
      </c>
      <c r="B15" s="11">
        <v>0</v>
      </c>
      <c r="C15" s="10">
        <v>0</v>
      </c>
      <c r="H15" s="24" t="s">
        <v>43</v>
      </c>
      <c r="I15" s="2" t="e">
        <f aca="true" t="shared" si="0" ref="I15:Q15">I13-I14</f>
        <v>#NAME?</v>
      </c>
      <c r="J15" s="2" t="e">
        <f t="shared" si="0"/>
        <v>#NAME?</v>
      </c>
      <c r="K15" s="2" t="e">
        <f t="shared" si="0"/>
        <v>#NAME?</v>
      </c>
      <c r="L15" s="2" t="e">
        <f t="shared" si="0"/>
        <v>#NAME?</v>
      </c>
      <c r="M15" s="2" t="e">
        <f t="shared" si="0"/>
        <v>#NAME?</v>
      </c>
      <c r="N15" s="2" t="e">
        <f t="shared" si="0"/>
        <v>#NAME?</v>
      </c>
      <c r="O15" s="2" t="e">
        <f t="shared" si="0"/>
        <v>#NAME?</v>
      </c>
      <c r="P15" s="2" t="e">
        <f t="shared" si="0"/>
        <v>#NAME?</v>
      </c>
      <c r="Q15" s="2" t="e">
        <f t="shared" si="0"/>
        <v>#NAME?</v>
      </c>
    </row>
    <row r="16" spans="1:17" ht="12.75">
      <c r="A16" s="9">
        <v>200000</v>
      </c>
      <c r="B16" s="11">
        <v>0.196</v>
      </c>
      <c r="C16" s="10">
        <f aca="true" t="shared" si="1" ref="C16:C24">C15+largeProbInc</f>
        <v>0.196</v>
      </c>
      <c r="H16" s="22" t="s">
        <v>44</v>
      </c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14.25">
      <c r="A17" s="9">
        <f>A16+100000</f>
        <v>300000</v>
      </c>
      <c r="B17" s="11">
        <v>0.252</v>
      </c>
      <c r="C17" s="10">
        <f t="shared" si="1"/>
        <v>0.448</v>
      </c>
      <c r="H17" s="24" t="s">
        <v>46</v>
      </c>
      <c r="I17" s="9" t="e">
        <f>_XLL.RISKOUTPUT(,$H$17,1)+SUM(I40:I139)</f>
        <v>#NAME?</v>
      </c>
      <c r="J17" s="9" t="e">
        <f>_XLL.RISKOUTPUT(,$H$17,2)+SUM(J40:J139)</f>
        <v>#NAME?</v>
      </c>
      <c r="K17" s="9" t="e">
        <f>_XLL.RISKOUTPUT(,$H$17,3)+SUM(K40:K139)</f>
        <v>#NAME?</v>
      </c>
      <c r="L17" s="9" t="e">
        <f>_XLL.RISKOUTPUT(,$H$17,4)+SUM(L40:L139)</f>
        <v>#NAME?</v>
      </c>
      <c r="M17" s="9" t="e">
        <f>_XLL.RISKOUTPUT(,$H$17,5)+SUM(M40:M139)</f>
        <v>#NAME?</v>
      </c>
      <c r="N17" s="9" t="e">
        <f>_XLL.RISKOUTPUT(,$H$17,6)+SUM(N40:N139)</f>
        <v>#NAME?</v>
      </c>
      <c r="O17" s="9" t="e">
        <f>_XLL.RISKOUTPUT(,$H$17,7)+SUM(O40:O139)</f>
        <v>#NAME?</v>
      </c>
      <c r="P17" s="9" t="e">
        <f>_XLL.RISKOUTPUT(,$H$17,8)+SUM(P40:P139)</f>
        <v>#NAME?</v>
      </c>
      <c r="Q17" s="9" t="e">
        <f>_XLL.RISKOUTPUT(,$H$17,9)+SUM(Q40:Q139)</f>
        <v>#NAME?</v>
      </c>
    </row>
    <row r="18" spans="1:17" ht="14.25">
      <c r="A18" s="9">
        <f aca="true" t="shared" si="2" ref="A18:A24">A17+100000</f>
        <v>400000</v>
      </c>
      <c r="B18" s="11">
        <v>0.141</v>
      </c>
      <c r="C18" s="10">
        <f t="shared" si="1"/>
        <v>0.589</v>
      </c>
      <c r="H18" s="24" t="s">
        <v>45</v>
      </c>
      <c r="I18" s="9" t="e">
        <f>_XLL.RISKOUTPUT(,"Small",1)+_XLL.RISKLOGNORM(I15*MuS,NuS*MuS*SQRT(I15))</f>
        <v>#NAME?</v>
      </c>
      <c r="J18" s="9" t="e">
        <f>_XLL.RISKOUTPUT(,"Small",2)+_XLL.RISKLOGNORM(J15*MuS,NuS*MuS*SQRT(J15))</f>
        <v>#NAME?</v>
      </c>
      <c r="K18" s="9" t="e">
        <f>_XLL.RISKOUTPUT(,"Small",3)+_XLL.RISKLOGNORM(K15*MuS,NuS*MuS*SQRT(K15))</f>
        <v>#NAME?</v>
      </c>
      <c r="L18" s="9" t="e">
        <f>_XLL.RISKOUTPUT(,"Small",4)+_XLL.RISKLOGNORM(L15*MuS,NuS*MuS*SQRT(L15))</f>
        <v>#NAME?</v>
      </c>
      <c r="M18" s="9" t="e">
        <f>_XLL.RISKOUTPUT(,"Small",5)+_XLL.RISKLOGNORM(M15*MuS,NuS*MuS*SQRT(M15))</f>
        <v>#NAME?</v>
      </c>
      <c r="N18" s="9" t="e">
        <f>_XLL.RISKOUTPUT(,"Small",6)+_XLL.RISKLOGNORM(N15*MuS,NuS*MuS*SQRT(N15))</f>
        <v>#NAME?</v>
      </c>
      <c r="O18" s="9" t="e">
        <f>_XLL.RISKOUTPUT(,"Small",7)+_XLL.RISKLOGNORM(O15*MuS,NuS*MuS*SQRT(O15))</f>
        <v>#NAME?</v>
      </c>
      <c r="P18" s="9" t="e">
        <f>_XLL.RISKOUTPUT(,"Small",8)+_XLL.RISKLOGNORM(P15*MuS,NuS*MuS*SQRT(P15))</f>
        <v>#NAME?</v>
      </c>
      <c r="Q18" s="9" t="e">
        <f>_XLL.RISKOUTPUT(,"Small",9)+_XLL.RISKLOGNORM(Q15*MuS,NuS*MuS*SQRT(Q15))</f>
        <v>#NAME?</v>
      </c>
    </row>
    <row r="19" spans="1:17" ht="11.25" customHeight="1">
      <c r="A19" s="9">
        <f t="shared" si="2"/>
        <v>500000</v>
      </c>
      <c r="B19" s="11">
        <v>0.089</v>
      </c>
      <c r="C19" s="10">
        <f t="shared" si="1"/>
        <v>0.6779999999999999</v>
      </c>
      <c r="H19" s="24" t="s">
        <v>48</v>
      </c>
      <c r="I19" s="25" t="e">
        <f>_XLL.RISKOUTPUT(,$H$17,19)+I18+I14*tau</f>
        <v>#NAME?</v>
      </c>
      <c r="J19" s="25" t="e">
        <f>_XLL.RISKOUTPUT(,$H$17,20)+J18+J14*tau</f>
        <v>#NAME?</v>
      </c>
      <c r="K19" s="25" t="e">
        <f>_XLL.RISKOUTPUT(,$H$17,21)+K18+K14*tau</f>
        <v>#NAME?</v>
      </c>
      <c r="L19" s="25" t="e">
        <f>_XLL.RISKOUTPUT(,$H$17,22)+L18+L14*tau</f>
        <v>#NAME?</v>
      </c>
      <c r="M19" s="25" t="e">
        <f>_XLL.RISKOUTPUT(,$H$17,23)+M18+M14*tau</f>
        <v>#NAME?</v>
      </c>
      <c r="N19" s="25" t="e">
        <f>_XLL.RISKOUTPUT(,$H$17,24)+N18+N14*tau</f>
        <v>#NAME?</v>
      </c>
      <c r="O19" s="25" t="e">
        <f>_XLL.RISKOUTPUT(,$H$17,25)+O18+O14*tau</f>
        <v>#NAME?</v>
      </c>
      <c r="P19" s="25" t="e">
        <f>_XLL.RISKOUTPUT(,$H$17,26)+P18+P14*tau</f>
        <v>#NAME?</v>
      </c>
      <c r="Q19" s="25" t="e">
        <f>_XLL.RISKOUTPUT(,$H$17,27)+Q18+Q14*tau</f>
        <v>#NAME?</v>
      </c>
    </row>
    <row r="20" spans="1:17" ht="14.25">
      <c r="A20" s="9">
        <f t="shared" si="2"/>
        <v>600000</v>
      </c>
      <c r="B20" s="11">
        <v>0.061</v>
      </c>
      <c r="C20" s="10">
        <f t="shared" si="1"/>
        <v>0.7389999999999999</v>
      </c>
      <c r="H20" s="24" t="s">
        <v>47</v>
      </c>
      <c r="I20" s="9" t="e">
        <f>_XLL.RISKOUTPUT(,$H$17,28)+I17-I14*tau</f>
        <v>#NAME?</v>
      </c>
      <c r="J20" s="9" t="e">
        <f>_XLL.RISKOUTPUT(,$H$17,29)+J17-J14*tau</f>
        <v>#NAME?</v>
      </c>
      <c r="K20" s="9" t="e">
        <f>_XLL.RISKOUTPUT(,$H$17,30)+K17-K14*tau</f>
        <v>#NAME?</v>
      </c>
      <c r="L20" s="9" t="e">
        <f>_XLL.RISKOUTPUT(,$H$17,31)+L17-L14*tau</f>
        <v>#NAME?</v>
      </c>
      <c r="M20" s="9" t="e">
        <f>_XLL.RISKOUTPUT(,$H$17,32)+M17-M14*tau</f>
        <v>#NAME?</v>
      </c>
      <c r="N20" s="9" t="e">
        <f>_XLL.RISKOUTPUT(,$H$17,33)+N17-N14*tau</f>
        <v>#NAME?</v>
      </c>
      <c r="O20" s="9" t="e">
        <f>_XLL.RISKOUTPUT(,$H$17,34)+O17-O14*tau</f>
        <v>#NAME?</v>
      </c>
      <c r="P20" s="9" t="e">
        <f>_XLL.RISKOUTPUT(,$H$17,35)+P17-P14*tau</f>
        <v>#NAME?</v>
      </c>
      <c r="Q20" s="9" t="e">
        <f>_XLL.RISKOUTPUT(,$H$17,36)+Q17-Q14*tau</f>
        <v>#NAME?</v>
      </c>
    </row>
    <row r="21" spans="1:17" ht="14.25">
      <c r="A21" s="9">
        <f t="shared" si="2"/>
        <v>700000</v>
      </c>
      <c r="B21" s="11">
        <v>0.044</v>
      </c>
      <c r="C21" s="10">
        <f t="shared" si="1"/>
        <v>0.7829999999999999</v>
      </c>
      <c r="H21" s="24" t="s">
        <v>51</v>
      </c>
      <c r="I21" s="25" t="e">
        <f>_XLL.RISKOUTPUT(,$H$17,37)+MIN(AAL,MAX(0,I19-AAD))</f>
        <v>#NAME?</v>
      </c>
      <c r="J21" s="25" t="e">
        <f>_XLL.RISKOUTPUT(,$H$17,38)+MIN(AAL,MAX(0,J19-AAD))</f>
        <v>#NAME?</v>
      </c>
      <c r="K21" s="25" t="e">
        <f>_XLL.RISKOUTPUT(,$H$17,39)+MIN(AAL,MAX(0,K19-AAD))</f>
        <v>#NAME?</v>
      </c>
      <c r="L21" s="25" t="e">
        <f>_XLL.RISKOUTPUT(,$H$17,40)+MIN(AAL,MAX(0,L19-AAD))</f>
        <v>#NAME?</v>
      </c>
      <c r="M21" s="25" t="e">
        <f>_XLL.RISKOUTPUT(,$H$17,41)+MIN(AAL,MAX(0,M19-AAD))</f>
        <v>#NAME?</v>
      </c>
      <c r="N21" s="25" t="e">
        <f>_XLL.RISKOUTPUT(,$H$17,42)+MIN(AAL,MAX(0,N19-AAD))</f>
        <v>#NAME?</v>
      </c>
      <c r="O21" s="25" t="e">
        <f>_XLL.RISKOUTPUT(,$H$17,43)+MIN(AAL,MAX(0,O19-AAD))</f>
        <v>#NAME?</v>
      </c>
      <c r="P21" s="25" t="e">
        <f>_XLL.RISKOUTPUT(,$H$17,44)+MIN(AAL,MAX(0,P19-AAD))</f>
        <v>#NAME?</v>
      </c>
      <c r="Q21" s="25" t="e">
        <f>_XLL.RISKOUTPUT(,$H$17,45)+MIN(AAL,MAX(0,Q19-AAD))</f>
        <v>#NAME?</v>
      </c>
    </row>
    <row r="22" spans="1:17" ht="14.25">
      <c r="A22" s="9">
        <f t="shared" si="2"/>
        <v>800000</v>
      </c>
      <c r="B22" s="11">
        <v>0.033</v>
      </c>
      <c r="C22" s="10">
        <f t="shared" si="1"/>
        <v>0.816</v>
      </c>
      <c r="H22" s="24" t="s">
        <v>52</v>
      </c>
      <c r="I22" s="25" t="e">
        <f>_XLL.RISKOUTPUT(,$H$17,46)+I21+I20</f>
        <v>#NAME?</v>
      </c>
      <c r="J22" s="25" t="e">
        <f>_XLL.RISKOUTPUT(,$H$17,47)+J21+J20</f>
        <v>#NAME?</v>
      </c>
      <c r="K22" s="25" t="e">
        <f>_XLL.RISKOUTPUT(,$H$17,48)+K21+K20</f>
        <v>#NAME?</v>
      </c>
      <c r="L22" s="25" t="e">
        <f>_XLL.RISKOUTPUT(,$H$17,49)+L21+L20</f>
        <v>#NAME?</v>
      </c>
      <c r="M22" s="25" t="e">
        <f>_XLL.RISKOUTPUT(,$H$17,50)+M21+M20</f>
        <v>#NAME?</v>
      </c>
      <c r="N22" s="25" t="e">
        <f>_XLL.RISKOUTPUT(,$H$17,51)+N21+N20</f>
        <v>#NAME?</v>
      </c>
      <c r="O22" s="25" t="e">
        <f>_XLL.RISKOUTPUT(,$H$17,52)+O21+O20</f>
        <v>#NAME?</v>
      </c>
      <c r="P22" s="25" t="e">
        <f>_XLL.RISKOUTPUT(,$H$17,53)+P21+P20</f>
        <v>#NAME?</v>
      </c>
      <c r="Q22" s="25" t="e">
        <f>_XLL.RISKOUTPUT(,$H$17,54)+Q21+Q20</f>
        <v>#NAME?</v>
      </c>
    </row>
    <row r="23" spans="1:3" ht="12.75">
      <c r="A23" s="9">
        <f t="shared" si="2"/>
        <v>900000</v>
      </c>
      <c r="B23" s="11">
        <v>0.026</v>
      </c>
      <c r="C23" s="10">
        <f t="shared" si="1"/>
        <v>0.842</v>
      </c>
    </row>
    <row r="24" spans="1:17" ht="12.75">
      <c r="A24" s="12">
        <f t="shared" si="2"/>
        <v>1000000</v>
      </c>
      <c r="B24" s="13">
        <v>0.158</v>
      </c>
      <c r="C24" s="14">
        <f t="shared" si="1"/>
        <v>1</v>
      </c>
      <c r="H24" s="15" t="s">
        <v>53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8" ht="12.75">
      <c r="A25" s="15" t="s">
        <v>12</v>
      </c>
      <c r="B25" s="4"/>
      <c r="C25" s="4"/>
      <c r="D25" s="21" t="s">
        <v>23</v>
      </c>
      <c r="H25" s="30" t="s">
        <v>26</v>
      </c>
    </row>
    <row r="26" spans="1:17" ht="14.25">
      <c r="A26" s="2" t="s">
        <v>17</v>
      </c>
      <c r="C26" s="16">
        <f>lambdaL/lambda</f>
        <v>0.043</v>
      </c>
      <c r="D26" s="7" t="str">
        <f>IF(AND(SDF&gt;=0,SDF&lt;=1),"OK","BAD")</f>
        <v>OK</v>
      </c>
      <c r="H26" s="26"/>
      <c r="I26" s="29" t="str">
        <f aca="true" t="shared" si="3" ref="I26:Q26">I$5</f>
        <v>Uniform</v>
      </c>
      <c r="J26" s="29" t="str">
        <f t="shared" si="3"/>
        <v>Gamma</v>
      </c>
      <c r="K26" s="29" t="str">
        <f t="shared" si="3"/>
        <v>Lognormal</v>
      </c>
      <c r="L26" s="29" t="str">
        <f t="shared" si="3"/>
        <v>S. Gamma</v>
      </c>
      <c r="M26" s="29" t="str">
        <f t="shared" si="3"/>
        <v>S. Lognormal</v>
      </c>
      <c r="N26" s="29" t="str">
        <f t="shared" si="3"/>
        <v>Exponential</v>
      </c>
      <c r="O26" s="29" t="str">
        <f t="shared" si="3"/>
        <v>Pareto</v>
      </c>
      <c r="P26" s="29" t="str">
        <f t="shared" si="3"/>
        <v>Beta</v>
      </c>
      <c r="Q26" s="29" t="str">
        <f t="shared" si="3"/>
        <v>Sbinom</v>
      </c>
    </row>
    <row r="27" spans="1:17" ht="14.25">
      <c r="A27" s="1" t="s">
        <v>13</v>
      </c>
      <c r="C27" s="17">
        <f>SUMPRODUCT(B16:B24,A16:A24)</f>
        <v>490900</v>
      </c>
      <c r="D27" s="7" t="str">
        <f>IF(C27&gt;C5/lambda,"OK","BAD")</f>
        <v>OK</v>
      </c>
      <c r="H27" s="1" t="s">
        <v>15</v>
      </c>
      <c r="I27" s="9">
        <v>10560953.333333334</v>
      </c>
      <c r="J27" s="9">
        <v>10548223.333333334</v>
      </c>
      <c r="K27" s="9">
        <v>10555180</v>
      </c>
      <c r="L27" s="9">
        <v>10544010</v>
      </c>
      <c r="M27" s="9">
        <v>10551323.333333334</v>
      </c>
      <c r="N27" s="9">
        <v>10561263.333333334</v>
      </c>
      <c r="O27" s="9">
        <v>10552336.666666666</v>
      </c>
      <c r="P27" s="9">
        <v>10559543.333333334</v>
      </c>
      <c r="Q27" s="9">
        <v>10559056.666666666</v>
      </c>
    </row>
    <row r="28" spans="1:17" ht="14.25">
      <c r="A28" s="1" t="s">
        <v>14</v>
      </c>
      <c r="C28" s="18">
        <f>SQRT(SUMPRODUCT(A16:A24^2,B16:B24)-C27^2)/C27</f>
        <v>0.5690960923881752</v>
      </c>
      <c r="D28" s="7" t="str">
        <f>IF(C28&gt;0,"OK","BAD")</f>
        <v>OK</v>
      </c>
      <c r="H28" s="1" t="s">
        <v>20</v>
      </c>
      <c r="I28" s="9">
        <v>14448281.648938086</v>
      </c>
      <c r="J28" s="9">
        <v>14444093.850747429</v>
      </c>
      <c r="K28" s="9">
        <v>14444816.122545894</v>
      </c>
      <c r="L28" s="9">
        <v>14446771.660825765</v>
      </c>
      <c r="M28" s="9">
        <v>14443719.592063649</v>
      </c>
      <c r="N28" s="9">
        <v>14444604.739732958</v>
      </c>
      <c r="O28" s="9">
        <v>14446260.859113662</v>
      </c>
      <c r="P28" s="9">
        <v>14444444.918718236</v>
      </c>
      <c r="Q28" s="9">
        <v>14446082.605437335</v>
      </c>
    </row>
    <row r="29" spans="1:17" ht="14.25">
      <c r="A29" s="1" t="s">
        <v>15</v>
      </c>
      <c r="C29" s="9">
        <f>lambdaL*C27</f>
        <v>10554350</v>
      </c>
      <c r="D29" s="7" t="str">
        <f>IF(AND(C29&gt;0,C29&lt;C5),"OK","BAD")</f>
        <v>OK</v>
      </c>
      <c r="H29" s="1" t="s">
        <v>54</v>
      </c>
      <c r="I29" s="9">
        <v>18749308.31560467</v>
      </c>
      <c r="J29" s="9">
        <v>18744227.184080783</v>
      </c>
      <c r="K29" s="9">
        <v>18743642.78921258</v>
      </c>
      <c r="L29" s="9">
        <v>18745924.994159095</v>
      </c>
      <c r="M29" s="9">
        <v>18744166.258730292</v>
      </c>
      <c r="N29" s="9">
        <v>18744491.406399507</v>
      </c>
      <c r="O29" s="9">
        <v>18745800.8591137</v>
      </c>
      <c r="P29" s="9">
        <v>18744158.25205155</v>
      </c>
      <c r="Q29" s="9">
        <v>18747129.272104032</v>
      </c>
    </row>
    <row r="30" spans="1:17" ht="14.25">
      <c r="A30" s="1" t="s">
        <v>16</v>
      </c>
      <c r="C30" s="18">
        <f>SQRT(Freqc+(1+C28^2)/lambdaL)</f>
        <v>0.352243333069197</v>
      </c>
      <c r="D30" s="7" t="str">
        <f aca="true" t="shared" si="4" ref="D30:D36">IF(C30&gt;0,"OK","BAD")</f>
        <v>OK</v>
      </c>
      <c r="H30" s="1" t="s">
        <v>56</v>
      </c>
      <c r="I30" s="9">
        <v>6259926.666666667</v>
      </c>
      <c r="J30" s="9">
        <v>6248090</v>
      </c>
      <c r="K30" s="9">
        <v>6256353.333333333</v>
      </c>
      <c r="L30" s="9">
        <v>6244856.666666667</v>
      </c>
      <c r="M30" s="9">
        <v>6250876.666666667</v>
      </c>
      <c r="N30" s="9">
        <v>6261376.666666667</v>
      </c>
      <c r="O30" s="9">
        <v>6252796.666666667</v>
      </c>
      <c r="P30" s="9">
        <v>6259830</v>
      </c>
      <c r="Q30" s="9">
        <v>6258010</v>
      </c>
    </row>
    <row r="31" spans="4:17" ht="14.25">
      <c r="D31" s="7"/>
      <c r="H31" s="1" t="s">
        <v>55</v>
      </c>
      <c r="I31" s="9">
        <v>1591382.1621528342</v>
      </c>
      <c r="J31" s="9">
        <v>1485663.5647117526</v>
      </c>
      <c r="K31" s="9">
        <v>1478836.1326701394</v>
      </c>
      <c r="L31" s="9">
        <v>1424028.136389546</v>
      </c>
      <c r="M31" s="9">
        <v>1221248.5115634196</v>
      </c>
      <c r="N31" s="9">
        <v>1425072.8078843348</v>
      </c>
      <c r="O31" s="9">
        <v>1128349.40117417</v>
      </c>
      <c r="P31" s="9">
        <v>1472993.6814954414</v>
      </c>
      <c r="Q31" s="9">
        <v>1654142.1276697814</v>
      </c>
    </row>
    <row r="32" spans="1:17" ht="14.25">
      <c r="A32" s="1" t="s">
        <v>65</v>
      </c>
      <c r="C32" s="2">
        <f>lambda-lambdaL</f>
        <v>478.5</v>
      </c>
      <c r="D32" s="7" t="str">
        <f>IF(lambdaS&gt;0,"OK","BAD")</f>
        <v>OK</v>
      </c>
      <c r="H32" s="1" t="s">
        <v>57</v>
      </c>
      <c r="I32" s="9">
        <v>7851308.82881951</v>
      </c>
      <c r="J32" s="9">
        <v>7733753.5647117775</v>
      </c>
      <c r="K32" s="9">
        <v>7735189.466003461</v>
      </c>
      <c r="L32" s="9">
        <v>7668884.803056199</v>
      </c>
      <c r="M32" s="9">
        <v>7472125.178230122</v>
      </c>
      <c r="N32" s="9">
        <v>7686449.474550973</v>
      </c>
      <c r="O32" s="9">
        <v>7381146.067840818</v>
      </c>
      <c r="P32" s="9">
        <v>7732823.681495401</v>
      </c>
      <c r="Q32" s="9">
        <v>7912152.12766978</v>
      </c>
    </row>
    <row r="33" spans="1:4" ht="14.25">
      <c r="A33" s="1" t="s">
        <v>18</v>
      </c>
      <c r="C33" s="9">
        <f>C35/lambdaS</f>
        <v>30189.44618599791</v>
      </c>
      <c r="D33" s="7" t="str">
        <f>IF(AND(MuS&gt;0,MuS&lt;C27),"OK","BAD")</f>
        <v>OK</v>
      </c>
    </row>
    <row r="34" spans="1:17" ht="14.25">
      <c r="A34" s="1" t="s">
        <v>19</v>
      </c>
      <c r="C34" s="8">
        <f>SQRT(lambdaS*(C36^2-Freqc)-1)</f>
        <v>2.461448420996381</v>
      </c>
      <c r="D34" s="7" t="str">
        <f>IF(NuS&gt;0,"OK","BAD")</f>
        <v>OK</v>
      </c>
      <c r="H34" s="2" t="str">
        <f>"TVaR(Zre, "&amp;TVaRp&amp;")"</f>
        <v>TVaR(Zre, 0.99)</v>
      </c>
      <c r="I34" s="9">
        <v>22147993.13857744</v>
      </c>
      <c r="J34" s="9">
        <v>27356150.799758263</v>
      </c>
      <c r="K34" s="9">
        <v>28907885.816386525</v>
      </c>
      <c r="L34" s="9">
        <v>33207969.362543497</v>
      </c>
      <c r="M34" s="9">
        <v>35356131.23847235</v>
      </c>
      <c r="N34" s="9">
        <v>33042282.75742029</v>
      </c>
      <c r="O34" s="9">
        <v>35599069.230679825</v>
      </c>
      <c r="P34" s="9">
        <v>31767857.94074632</v>
      </c>
      <c r="Q34" s="9">
        <v>27152154.950926702</v>
      </c>
    </row>
    <row r="35" spans="1:17" ht="14.25">
      <c r="A35" s="1" t="s">
        <v>20</v>
      </c>
      <c r="C35" s="19">
        <f>C5-C29</f>
        <v>14445650</v>
      </c>
      <c r="D35" s="7" t="str">
        <f t="shared" si="4"/>
        <v>OK</v>
      </c>
      <c r="H35" s="2" t="s">
        <v>58</v>
      </c>
      <c r="I35" s="9">
        <f>I32+I34*$K$2</f>
        <v>10066108.142677253</v>
      </c>
      <c r="J35" s="9">
        <f aca="true" t="shared" si="5" ref="J35:Q35">J32+J34*$K$2</f>
        <v>10469368.644687604</v>
      </c>
      <c r="K35" s="9">
        <f t="shared" si="5"/>
        <v>10625978.047642114</v>
      </c>
      <c r="L35" s="9">
        <f t="shared" si="5"/>
        <v>10989681.73931055</v>
      </c>
      <c r="M35" s="9">
        <f t="shared" si="5"/>
        <v>11007738.302077357</v>
      </c>
      <c r="N35" s="9">
        <f t="shared" si="5"/>
        <v>10990677.750293002</v>
      </c>
      <c r="O35" s="9">
        <f t="shared" si="5"/>
        <v>10941052.990908802</v>
      </c>
      <c r="P35" s="9">
        <f t="shared" si="5"/>
        <v>10909609.475570034</v>
      </c>
      <c r="Q35" s="9">
        <f t="shared" si="5"/>
        <v>10627367.62276245</v>
      </c>
    </row>
    <row r="36" spans="1:4" ht="14.25">
      <c r="A36" s="1" t="s">
        <v>21</v>
      </c>
      <c r="C36" s="20">
        <f>SQRT(C6^2*C5^2-C30^2*C29^2-2*Freqc*C29*C35)/C35</f>
        <v>0.2779420503309354</v>
      </c>
      <c r="D36" s="7" t="str">
        <f t="shared" si="4"/>
        <v>OK</v>
      </c>
    </row>
    <row r="37" spans="1:17" ht="14.25">
      <c r="A37" s="1" t="s">
        <v>22</v>
      </c>
      <c r="C37" s="18">
        <f>Freqc/(C36*C30)</f>
        <v>0.6383854476839608</v>
      </c>
      <c r="D37" s="7" t="str">
        <f>IF(AND(C37&gt;=0,C37&lt;=1),"OK","BAD")</f>
        <v>OK</v>
      </c>
      <c r="H37" s="15" t="s">
        <v>25</v>
      </c>
      <c r="I37" s="15"/>
      <c r="J37" s="15"/>
      <c r="K37" s="15"/>
      <c r="L37" s="15"/>
      <c r="M37" s="15"/>
      <c r="N37" s="15"/>
      <c r="O37" s="15"/>
      <c r="P37" s="15"/>
      <c r="Q37" s="15"/>
    </row>
    <row r="38" ht="12.75">
      <c r="H38" s="30" t="s">
        <v>26</v>
      </c>
    </row>
    <row r="39" spans="8:17" ht="12.75">
      <c r="H39" s="26"/>
      <c r="I39" s="29" t="str">
        <f aca="true" t="shared" si="6" ref="I39:Q39">I$5</f>
        <v>Uniform</v>
      </c>
      <c r="J39" s="29" t="str">
        <f t="shared" si="6"/>
        <v>Gamma</v>
      </c>
      <c r="K39" s="29" t="str">
        <f t="shared" si="6"/>
        <v>Lognormal</v>
      </c>
      <c r="L39" s="29" t="str">
        <f t="shared" si="6"/>
        <v>S. Gamma</v>
      </c>
      <c r="M39" s="29" t="str">
        <f t="shared" si="6"/>
        <v>S. Lognormal</v>
      </c>
      <c r="N39" s="29" t="str">
        <f t="shared" si="6"/>
        <v>Exponential</v>
      </c>
      <c r="O39" s="29" t="str">
        <f t="shared" si="6"/>
        <v>Pareto</v>
      </c>
      <c r="P39" s="29" t="str">
        <f t="shared" si="6"/>
        <v>Beta</v>
      </c>
      <c r="Q39" s="29" t="str">
        <f t="shared" si="6"/>
        <v>Sbinom</v>
      </c>
    </row>
    <row r="40" spans="8:17" ht="12.75">
      <c r="H40" s="2">
        <v>1</v>
      </c>
      <c r="I40" s="9" t="e">
        <f ca="1">IF($H40&lt;=I$14,OFFSET(ClmTop,MATCH(_XLL.RISKUNIFORM(0,1),largeProbCum),),0)</f>
        <v>#NAME?</v>
      </c>
      <c r="J40" s="9" t="e">
        <f ca="1">IF($H40&lt;=J$14,OFFSET(ClmTop,MATCH(_XLL.RISKUNIFORM(0,1),largeProbCum),),0)</f>
        <v>#NAME?</v>
      </c>
      <c r="K40" s="9" t="e">
        <f ca="1">IF($H40&lt;=K$14,OFFSET(ClmTop,MATCH(_XLL.RISKUNIFORM(0,1),largeProbCum),),0)</f>
        <v>#NAME?</v>
      </c>
      <c r="L40" s="9" t="e">
        <f ca="1">IF($H40&lt;=L$14,OFFSET(ClmTop,MATCH(_XLL.RISKUNIFORM(0,1),largeProbCum),),0)</f>
        <v>#NAME?</v>
      </c>
      <c r="M40" s="9" t="e">
        <f ca="1">IF($H40&lt;=M$14,OFFSET(ClmTop,MATCH(_XLL.RISKUNIFORM(0,1),largeProbCum),),0)</f>
        <v>#NAME?</v>
      </c>
      <c r="N40" s="9" t="e">
        <f ca="1">IF($H40&lt;=N$14,OFFSET(ClmTop,MATCH(_XLL.RISKUNIFORM(0,1),largeProbCum),),0)</f>
        <v>#NAME?</v>
      </c>
      <c r="O40" s="9" t="e">
        <f ca="1">IF($H40&lt;=O$14,OFFSET(ClmTop,MATCH(_XLL.RISKUNIFORM(0,1),largeProbCum),),0)</f>
        <v>#NAME?</v>
      </c>
      <c r="P40" s="9" t="e">
        <f ca="1">IF($H40&lt;=P$14,OFFSET(ClmTop,MATCH(_XLL.RISKUNIFORM(0,1),largeProbCum),),0)</f>
        <v>#NAME?</v>
      </c>
      <c r="Q40" s="9" t="e">
        <f ca="1">IF($H40&lt;=Q$14,OFFSET(ClmTop,MATCH(_XLL.RISKUNIFORM(0,1),largeProbCum),),0)</f>
        <v>#NAME?</v>
      </c>
    </row>
    <row r="41" spans="8:17" ht="12.75">
      <c r="H41" s="2">
        <f>H40+1</f>
        <v>2</v>
      </c>
      <c r="I41" s="9" t="e">
        <f ca="1">IF($H41&lt;=I$14,OFFSET(ClmTop,MATCH(_XLL.RISKUNIFORM(0,1),largeProbCum),),0)</f>
        <v>#NAME?</v>
      </c>
      <c r="J41" s="9" t="e">
        <f ca="1">IF($H41&lt;=J$14,OFFSET(ClmTop,MATCH(_XLL.RISKUNIFORM(0,1),largeProbCum),),0)</f>
        <v>#NAME?</v>
      </c>
      <c r="K41" s="9" t="e">
        <f ca="1">IF($H41&lt;=K$14,OFFSET(ClmTop,MATCH(_XLL.RISKUNIFORM(0,1),largeProbCum),),0)</f>
        <v>#NAME?</v>
      </c>
      <c r="L41" s="9" t="e">
        <f ca="1">IF($H41&lt;=L$14,OFFSET(ClmTop,MATCH(_XLL.RISKUNIFORM(0,1),largeProbCum),),0)</f>
        <v>#NAME?</v>
      </c>
      <c r="M41" s="9" t="e">
        <f ca="1">IF($H41&lt;=M$14,OFFSET(ClmTop,MATCH(_XLL.RISKUNIFORM(0,1),largeProbCum),),0)</f>
        <v>#NAME?</v>
      </c>
      <c r="N41" s="9" t="e">
        <f ca="1">IF($H41&lt;=N$14,OFFSET(ClmTop,MATCH(_XLL.RISKUNIFORM(0,1),largeProbCum),),0)</f>
        <v>#NAME?</v>
      </c>
      <c r="O41" s="9" t="e">
        <f ca="1">IF($H41&lt;=O$14,OFFSET(ClmTop,MATCH(_XLL.RISKUNIFORM(0,1),largeProbCum),),0)</f>
        <v>#NAME?</v>
      </c>
      <c r="P41" s="9" t="e">
        <f ca="1">IF($H41&lt;=P$14,OFFSET(ClmTop,MATCH(_XLL.RISKUNIFORM(0,1),largeProbCum),),0)</f>
        <v>#NAME?</v>
      </c>
      <c r="Q41" s="9" t="e">
        <f ca="1">IF($H41&lt;=Q$14,OFFSET(ClmTop,MATCH(_XLL.RISKUNIFORM(0,1),largeProbCum),),0)</f>
        <v>#NAME?</v>
      </c>
    </row>
    <row r="42" spans="7:17" ht="12.75">
      <c r="G42" s="9"/>
      <c r="H42" s="2">
        <f aca="true" t="shared" si="7" ref="H42:H87">H41+1</f>
        <v>3</v>
      </c>
      <c r="I42" s="9" t="e">
        <f ca="1">IF($H42&lt;=I$14,OFFSET(ClmTop,MATCH(_XLL.RISKUNIFORM(0,1),largeProbCum),),0)</f>
        <v>#NAME?</v>
      </c>
      <c r="J42" s="9" t="e">
        <f ca="1">IF($H42&lt;=J$14,OFFSET(ClmTop,MATCH(_XLL.RISKUNIFORM(0,1),largeProbCum),),0)</f>
        <v>#NAME?</v>
      </c>
      <c r="K42" s="9" t="e">
        <f ca="1">IF($H42&lt;=K$14,OFFSET(ClmTop,MATCH(_XLL.RISKUNIFORM(0,1),largeProbCum),),0)</f>
        <v>#NAME?</v>
      </c>
      <c r="L42" s="9" t="e">
        <f ca="1">IF($H42&lt;=L$14,OFFSET(ClmTop,MATCH(_XLL.RISKUNIFORM(0,1),largeProbCum),),0)</f>
        <v>#NAME?</v>
      </c>
      <c r="M42" s="9" t="e">
        <f ca="1">IF($H42&lt;=M$14,OFFSET(ClmTop,MATCH(_XLL.RISKUNIFORM(0,1),largeProbCum),),0)</f>
        <v>#NAME?</v>
      </c>
      <c r="N42" s="9" t="e">
        <f ca="1">IF($H42&lt;=N$14,OFFSET(ClmTop,MATCH(_XLL.RISKUNIFORM(0,1),largeProbCum),),0)</f>
        <v>#NAME?</v>
      </c>
      <c r="O42" s="9" t="e">
        <f ca="1">IF($H42&lt;=O$14,OFFSET(ClmTop,MATCH(_XLL.RISKUNIFORM(0,1),largeProbCum),),0)</f>
        <v>#NAME?</v>
      </c>
      <c r="P42" s="9" t="e">
        <f ca="1">IF($H42&lt;=P$14,OFFSET(ClmTop,MATCH(_XLL.RISKUNIFORM(0,1),largeProbCum),),0)</f>
        <v>#NAME?</v>
      </c>
      <c r="Q42" s="9" t="e">
        <f ca="1">IF($H42&lt;=Q$14,OFFSET(ClmTop,MATCH(_XLL.RISKUNIFORM(0,1),largeProbCum),),0)</f>
        <v>#NAME?</v>
      </c>
    </row>
    <row r="43" spans="8:17" ht="12.75">
      <c r="H43" s="2">
        <f t="shared" si="7"/>
        <v>4</v>
      </c>
      <c r="I43" s="9" t="e">
        <f ca="1">IF($H43&lt;=I$14,OFFSET(ClmTop,MATCH(_XLL.RISKUNIFORM(0,1),largeProbCum),),0)</f>
        <v>#NAME?</v>
      </c>
      <c r="J43" s="9" t="e">
        <f ca="1">IF($H43&lt;=J$14,OFFSET(ClmTop,MATCH(_XLL.RISKUNIFORM(0,1),largeProbCum),),0)</f>
        <v>#NAME?</v>
      </c>
      <c r="K43" s="9" t="e">
        <f ca="1">IF($H43&lt;=K$14,OFFSET(ClmTop,MATCH(_XLL.RISKUNIFORM(0,1),largeProbCum),),0)</f>
        <v>#NAME?</v>
      </c>
      <c r="L43" s="9" t="e">
        <f ca="1">IF($H43&lt;=L$14,OFFSET(ClmTop,MATCH(_XLL.RISKUNIFORM(0,1),largeProbCum),),0)</f>
        <v>#NAME?</v>
      </c>
      <c r="M43" s="9" t="e">
        <f ca="1">IF($H43&lt;=M$14,OFFSET(ClmTop,MATCH(_XLL.RISKUNIFORM(0,1),largeProbCum),),0)</f>
        <v>#NAME?</v>
      </c>
      <c r="N43" s="9" t="e">
        <f ca="1">IF($H43&lt;=N$14,OFFSET(ClmTop,MATCH(_XLL.RISKUNIFORM(0,1),largeProbCum),),0)</f>
        <v>#NAME?</v>
      </c>
      <c r="O43" s="9" t="e">
        <f ca="1">IF($H43&lt;=O$14,OFFSET(ClmTop,MATCH(_XLL.RISKUNIFORM(0,1),largeProbCum),),0)</f>
        <v>#NAME?</v>
      </c>
      <c r="P43" s="9" t="e">
        <f ca="1">IF($H43&lt;=P$14,OFFSET(ClmTop,MATCH(_XLL.RISKUNIFORM(0,1),largeProbCum),),0)</f>
        <v>#NAME?</v>
      </c>
      <c r="Q43" s="9" t="e">
        <f ca="1">IF($H43&lt;=Q$14,OFFSET(ClmTop,MATCH(_XLL.RISKUNIFORM(0,1),largeProbCum),),0)</f>
        <v>#NAME?</v>
      </c>
    </row>
    <row r="44" spans="8:17" ht="12.75">
      <c r="H44" s="2">
        <f t="shared" si="7"/>
        <v>5</v>
      </c>
      <c r="I44" s="9" t="e">
        <f ca="1">IF($H44&lt;=I$14,OFFSET(ClmTop,MATCH(_XLL.RISKUNIFORM(0,1),largeProbCum),),0)</f>
        <v>#NAME?</v>
      </c>
      <c r="J44" s="9" t="e">
        <f ca="1">IF($H44&lt;=J$14,OFFSET(ClmTop,MATCH(_XLL.RISKUNIFORM(0,1),largeProbCum),),0)</f>
        <v>#NAME?</v>
      </c>
      <c r="K44" s="9" t="e">
        <f ca="1">IF($H44&lt;=K$14,OFFSET(ClmTop,MATCH(_XLL.RISKUNIFORM(0,1),largeProbCum),),0)</f>
        <v>#NAME?</v>
      </c>
      <c r="L44" s="9" t="e">
        <f ca="1">IF($H44&lt;=L$14,OFFSET(ClmTop,MATCH(_XLL.RISKUNIFORM(0,1),largeProbCum),),0)</f>
        <v>#NAME?</v>
      </c>
      <c r="M44" s="9" t="e">
        <f ca="1">IF($H44&lt;=M$14,OFFSET(ClmTop,MATCH(_XLL.RISKUNIFORM(0,1),largeProbCum),),0)</f>
        <v>#NAME?</v>
      </c>
      <c r="N44" s="9" t="e">
        <f ca="1">IF($H44&lt;=N$14,OFFSET(ClmTop,MATCH(_XLL.RISKUNIFORM(0,1),largeProbCum),),0)</f>
        <v>#NAME?</v>
      </c>
      <c r="O44" s="9" t="e">
        <f ca="1">IF($H44&lt;=O$14,OFFSET(ClmTop,MATCH(_XLL.RISKUNIFORM(0,1),largeProbCum),),0)</f>
        <v>#NAME?</v>
      </c>
      <c r="P44" s="9" t="e">
        <f ca="1">IF($H44&lt;=P$14,OFFSET(ClmTop,MATCH(_XLL.RISKUNIFORM(0,1),largeProbCum),),0)</f>
        <v>#NAME?</v>
      </c>
      <c r="Q44" s="9" t="e">
        <f ca="1">IF($H44&lt;=Q$14,OFFSET(ClmTop,MATCH(_XLL.RISKUNIFORM(0,1),largeProbCum),),0)</f>
        <v>#NAME?</v>
      </c>
    </row>
    <row r="45" spans="8:17" ht="12.75">
      <c r="H45" s="2">
        <f t="shared" si="7"/>
        <v>6</v>
      </c>
      <c r="I45" s="9" t="e">
        <f ca="1">IF($H45&lt;=I$14,OFFSET(ClmTop,MATCH(_XLL.RISKUNIFORM(0,1),largeProbCum),),0)</f>
        <v>#NAME?</v>
      </c>
      <c r="J45" s="9" t="e">
        <f ca="1">IF($H45&lt;=J$14,OFFSET(ClmTop,MATCH(_XLL.RISKUNIFORM(0,1),largeProbCum),),0)</f>
        <v>#NAME?</v>
      </c>
      <c r="K45" s="9" t="e">
        <f ca="1">IF($H45&lt;=K$14,OFFSET(ClmTop,MATCH(_XLL.RISKUNIFORM(0,1),largeProbCum),),0)</f>
        <v>#NAME?</v>
      </c>
      <c r="L45" s="9" t="e">
        <f ca="1">IF($H45&lt;=L$14,OFFSET(ClmTop,MATCH(_XLL.RISKUNIFORM(0,1),largeProbCum),),0)</f>
        <v>#NAME?</v>
      </c>
      <c r="M45" s="9" t="e">
        <f ca="1">IF($H45&lt;=M$14,OFFSET(ClmTop,MATCH(_XLL.RISKUNIFORM(0,1),largeProbCum),),0)</f>
        <v>#NAME?</v>
      </c>
      <c r="N45" s="9" t="e">
        <f ca="1">IF($H45&lt;=N$14,OFFSET(ClmTop,MATCH(_XLL.RISKUNIFORM(0,1),largeProbCum),),0)</f>
        <v>#NAME?</v>
      </c>
      <c r="O45" s="9" t="e">
        <f ca="1">IF($H45&lt;=O$14,OFFSET(ClmTop,MATCH(_XLL.RISKUNIFORM(0,1),largeProbCum),),0)</f>
        <v>#NAME?</v>
      </c>
      <c r="P45" s="9" t="e">
        <f ca="1">IF($H45&lt;=P$14,OFFSET(ClmTop,MATCH(_XLL.RISKUNIFORM(0,1),largeProbCum),),0)</f>
        <v>#NAME?</v>
      </c>
      <c r="Q45" s="9" t="e">
        <f ca="1">IF($H45&lt;=Q$14,OFFSET(ClmTop,MATCH(_XLL.RISKUNIFORM(0,1),largeProbCum),),0)</f>
        <v>#NAME?</v>
      </c>
    </row>
    <row r="46" spans="8:17" ht="12.75">
      <c r="H46" s="2">
        <f t="shared" si="7"/>
        <v>7</v>
      </c>
      <c r="I46" s="9" t="e">
        <f ca="1">IF($H46&lt;=I$14,OFFSET(ClmTop,MATCH(_XLL.RISKUNIFORM(0,1),largeProbCum),),0)</f>
        <v>#NAME?</v>
      </c>
      <c r="J46" s="9" t="e">
        <f ca="1">IF($H46&lt;=J$14,OFFSET(ClmTop,MATCH(_XLL.RISKUNIFORM(0,1),largeProbCum),),0)</f>
        <v>#NAME?</v>
      </c>
      <c r="K46" s="9" t="e">
        <f ca="1">IF($H46&lt;=K$14,OFFSET(ClmTop,MATCH(_XLL.RISKUNIFORM(0,1),largeProbCum),),0)</f>
        <v>#NAME?</v>
      </c>
      <c r="L46" s="9" t="e">
        <f ca="1">IF($H46&lt;=L$14,OFFSET(ClmTop,MATCH(_XLL.RISKUNIFORM(0,1),largeProbCum),),0)</f>
        <v>#NAME?</v>
      </c>
      <c r="M46" s="9" t="e">
        <f ca="1">IF($H46&lt;=M$14,OFFSET(ClmTop,MATCH(_XLL.RISKUNIFORM(0,1),largeProbCum),),0)</f>
        <v>#NAME?</v>
      </c>
      <c r="N46" s="9" t="e">
        <f ca="1">IF($H46&lt;=N$14,OFFSET(ClmTop,MATCH(_XLL.RISKUNIFORM(0,1),largeProbCum),),0)</f>
        <v>#NAME?</v>
      </c>
      <c r="O46" s="9" t="e">
        <f ca="1">IF($H46&lt;=O$14,OFFSET(ClmTop,MATCH(_XLL.RISKUNIFORM(0,1),largeProbCum),),0)</f>
        <v>#NAME?</v>
      </c>
      <c r="P46" s="9" t="e">
        <f ca="1">IF($H46&lt;=P$14,OFFSET(ClmTop,MATCH(_XLL.RISKUNIFORM(0,1),largeProbCum),),0)</f>
        <v>#NAME?</v>
      </c>
      <c r="Q46" s="9" t="e">
        <f ca="1">IF($H46&lt;=Q$14,OFFSET(ClmTop,MATCH(_XLL.RISKUNIFORM(0,1),largeProbCum),),0)</f>
        <v>#NAME?</v>
      </c>
    </row>
    <row r="47" spans="8:17" ht="12.75">
      <c r="H47" s="2">
        <f t="shared" si="7"/>
        <v>8</v>
      </c>
      <c r="I47" s="9" t="e">
        <f ca="1">IF($H47&lt;=I$14,OFFSET(ClmTop,MATCH(_XLL.RISKUNIFORM(0,1),largeProbCum),),0)</f>
        <v>#NAME?</v>
      </c>
      <c r="J47" s="9" t="e">
        <f ca="1">IF($H47&lt;=J$14,OFFSET(ClmTop,MATCH(_XLL.RISKUNIFORM(0,1),largeProbCum),),0)</f>
        <v>#NAME?</v>
      </c>
      <c r="K47" s="9" t="e">
        <f ca="1">IF($H47&lt;=K$14,OFFSET(ClmTop,MATCH(_XLL.RISKUNIFORM(0,1),largeProbCum),),0)</f>
        <v>#NAME?</v>
      </c>
      <c r="L47" s="9" t="e">
        <f ca="1">IF($H47&lt;=L$14,OFFSET(ClmTop,MATCH(_XLL.RISKUNIFORM(0,1),largeProbCum),),0)</f>
        <v>#NAME?</v>
      </c>
      <c r="M47" s="9" t="e">
        <f ca="1">IF($H47&lt;=M$14,OFFSET(ClmTop,MATCH(_XLL.RISKUNIFORM(0,1),largeProbCum),),0)</f>
        <v>#NAME?</v>
      </c>
      <c r="N47" s="9" t="e">
        <f ca="1">IF($H47&lt;=N$14,OFFSET(ClmTop,MATCH(_XLL.RISKUNIFORM(0,1),largeProbCum),),0)</f>
        <v>#NAME?</v>
      </c>
      <c r="O47" s="9" t="e">
        <f ca="1">IF($H47&lt;=O$14,OFFSET(ClmTop,MATCH(_XLL.RISKUNIFORM(0,1),largeProbCum),),0)</f>
        <v>#NAME?</v>
      </c>
      <c r="P47" s="9" t="e">
        <f ca="1">IF($H47&lt;=P$14,OFFSET(ClmTop,MATCH(_XLL.RISKUNIFORM(0,1),largeProbCum),),0)</f>
        <v>#NAME?</v>
      </c>
      <c r="Q47" s="9" t="e">
        <f ca="1">IF($H47&lt;=Q$14,OFFSET(ClmTop,MATCH(_XLL.RISKUNIFORM(0,1),largeProbCum),),0)</f>
        <v>#NAME?</v>
      </c>
    </row>
    <row r="48" spans="8:17" ht="12.75">
      <c r="H48" s="2">
        <f t="shared" si="7"/>
        <v>9</v>
      </c>
      <c r="I48" s="9" t="e">
        <f ca="1">IF($H48&lt;=I$14,OFFSET(ClmTop,MATCH(_XLL.RISKUNIFORM(0,1),largeProbCum),),0)</f>
        <v>#NAME?</v>
      </c>
      <c r="J48" s="9" t="e">
        <f ca="1">IF($H48&lt;=J$14,OFFSET(ClmTop,MATCH(_XLL.RISKUNIFORM(0,1),largeProbCum),),0)</f>
        <v>#NAME?</v>
      </c>
      <c r="K48" s="9" t="e">
        <f ca="1">IF($H48&lt;=K$14,OFFSET(ClmTop,MATCH(_XLL.RISKUNIFORM(0,1),largeProbCum),),0)</f>
        <v>#NAME?</v>
      </c>
      <c r="L48" s="9" t="e">
        <f ca="1">IF($H48&lt;=L$14,OFFSET(ClmTop,MATCH(_XLL.RISKUNIFORM(0,1),largeProbCum),),0)</f>
        <v>#NAME?</v>
      </c>
      <c r="M48" s="9" t="e">
        <f ca="1">IF($H48&lt;=M$14,OFFSET(ClmTop,MATCH(_XLL.RISKUNIFORM(0,1),largeProbCum),),0)</f>
        <v>#NAME?</v>
      </c>
      <c r="N48" s="9" t="e">
        <f ca="1">IF($H48&lt;=N$14,OFFSET(ClmTop,MATCH(_XLL.RISKUNIFORM(0,1),largeProbCum),),0)</f>
        <v>#NAME?</v>
      </c>
      <c r="O48" s="9" t="e">
        <f ca="1">IF($H48&lt;=O$14,OFFSET(ClmTop,MATCH(_XLL.RISKUNIFORM(0,1),largeProbCum),),0)</f>
        <v>#NAME?</v>
      </c>
      <c r="P48" s="9" t="e">
        <f ca="1">IF($H48&lt;=P$14,OFFSET(ClmTop,MATCH(_XLL.RISKUNIFORM(0,1),largeProbCum),),0)</f>
        <v>#NAME?</v>
      </c>
      <c r="Q48" s="9" t="e">
        <f ca="1">IF($H48&lt;=Q$14,OFFSET(ClmTop,MATCH(_XLL.RISKUNIFORM(0,1),largeProbCum),),0)</f>
        <v>#NAME?</v>
      </c>
    </row>
    <row r="49" spans="8:17" ht="12.75">
      <c r="H49" s="2">
        <f t="shared" si="7"/>
        <v>10</v>
      </c>
      <c r="I49" s="9" t="e">
        <f ca="1">IF($H49&lt;=I$14,OFFSET(ClmTop,MATCH(_XLL.RISKUNIFORM(0,1),largeProbCum),),0)</f>
        <v>#NAME?</v>
      </c>
      <c r="J49" s="9" t="e">
        <f ca="1">IF($H49&lt;=J$14,OFFSET(ClmTop,MATCH(_XLL.RISKUNIFORM(0,1),largeProbCum),),0)</f>
        <v>#NAME?</v>
      </c>
      <c r="K49" s="9" t="e">
        <f ca="1">IF($H49&lt;=K$14,OFFSET(ClmTop,MATCH(_XLL.RISKUNIFORM(0,1),largeProbCum),),0)</f>
        <v>#NAME?</v>
      </c>
      <c r="L49" s="9" t="e">
        <f ca="1">IF($H49&lt;=L$14,OFFSET(ClmTop,MATCH(_XLL.RISKUNIFORM(0,1),largeProbCum),),0)</f>
        <v>#NAME?</v>
      </c>
      <c r="M49" s="9" t="e">
        <f ca="1">IF($H49&lt;=M$14,OFFSET(ClmTop,MATCH(_XLL.RISKUNIFORM(0,1),largeProbCum),),0)</f>
        <v>#NAME?</v>
      </c>
      <c r="N49" s="9" t="e">
        <f ca="1">IF($H49&lt;=N$14,OFFSET(ClmTop,MATCH(_XLL.RISKUNIFORM(0,1),largeProbCum),),0)</f>
        <v>#NAME?</v>
      </c>
      <c r="O49" s="9" t="e">
        <f ca="1">IF($H49&lt;=O$14,OFFSET(ClmTop,MATCH(_XLL.RISKUNIFORM(0,1),largeProbCum),),0)</f>
        <v>#NAME?</v>
      </c>
      <c r="P49" s="9" t="e">
        <f ca="1">IF($H49&lt;=P$14,OFFSET(ClmTop,MATCH(_XLL.RISKUNIFORM(0,1),largeProbCum),),0)</f>
        <v>#NAME?</v>
      </c>
      <c r="Q49" s="9" t="e">
        <f ca="1">IF($H49&lt;=Q$14,OFFSET(ClmTop,MATCH(_XLL.RISKUNIFORM(0,1),largeProbCum),),0)</f>
        <v>#NAME?</v>
      </c>
    </row>
    <row r="50" spans="8:17" ht="12.75">
      <c r="H50" s="2">
        <f t="shared" si="7"/>
        <v>11</v>
      </c>
      <c r="I50" s="9" t="e">
        <f ca="1">IF($H50&lt;=I$14,OFFSET(ClmTop,MATCH(_XLL.RISKUNIFORM(0,1),largeProbCum),),0)</f>
        <v>#NAME?</v>
      </c>
      <c r="J50" s="9" t="e">
        <f ca="1">IF($H50&lt;=J$14,OFFSET(ClmTop,MATCH(_XLL.RISKUNIFORM(0,1),largeProbCum),),0)</f>
        <v>#NAME?</v>
      </c>
      <c r="K50" s="9" t="e">
        <f ca="1">IF($H50&lt;=K$14,OFFSET(ClmTop,MATCH(_XLL.RISKUNIFORM(0,1),largeProbCum),),0)</f>
        <v>#NAME?</v>
      </c>
      <c r="L50" s="9" t="e">
        <f ca="1">IF($H50&lt;=L$14,OFFSET(ClmTop,MATCH(_XLL.RISKUNIFORM(0,1),largeProbCum),),0)</f>
        <v>#NAME?</v>
      </c>
      <c r="M50" s="9" t="e">
        <f ca="1">IF($H50&lt;=M$14,OFFSET(ClmTop,MATCH(_XLL.RISKUNIFORM(0,1),largeProbCum),),0)</f>
        <v>#NAME?</v>
      </c>
      <c r="N50" s="9" t="e">
        <f ca="1">IF($H50&lt;=N$14,OFFSET(ClmTop,MATCH(_XLL.RISKUNIFORM(0,1),largeProbCum),),0)</f>
        <v>#NAME?</v>
      </c>
      <c r="O50" s="9" t="e">
        <f ca="1">IF($H50&lt;=O$14,OFFSET(ClmTop,MATCH(_XLL.RISKUNIFORM(0,1),largeProbCum),),0)</f>
        <v>#NAME?</v>
      </c>
      <c r="P50" s="9" t="e">
        <f ca="1">IF($H50&lt;=P$14,OFFSET(ClmTop,MATCH(_XLL.RISKUNIFORM(0,1),largeProbCum),),0)</f>
        <v>#NAME?</v>
      </c>
      <c r="Q50" s="9" t="e">
        <f ca="1">IF($H50&lt;=Q$14,OFFSET(ClmTop,MATCH(_XLL.RISKUNIFORM(0,1),largeProbCum),),0)</f>
        <v>#NAME?</v>
      </c>
    </row>
    <row r="51" spans="8:17" ht="12.75">
      <c r="H51" s="2">
        <f t="shared" si="7"/>
        <v>12</v>
      </c>
      <c r="I51" s="9" t="e">
        <f ca="1">IF($H51&lt;=I$14,OFFSET(ClmTop,MATCH(_XLL.RISKUNIFORM(0,1),largeProbCum),),0)</f>
        <v>#NAME?</v>
      </c>
      <c r="J51" s="9" t="e">
        <f ca="1">IF($H51&lt;=J$14,OFFSET(ClmTop,MATCH(_XLL.RISKUNIFORM(0,1),largeProbCum),),0)</f>
        <v>#NAME?</v>
      </c>
      <c r="K51" s="9" t="e">
        <f ca="1">IF($H51&lt;=K$14,OFFSET(ClmTop,MATCH(_XLL.RISKUNIFORM(0,1),largeProbCum),),0)</f>
        <v>#NAME?</v>
      </c>
      <c r="L51" s="9" t="e">
        <f ca="1">IF($H51&lt;=L$14,OFFSET(ClmTop,MATCH(_XLL.RISKUNIFORM(0,1),largeProbCum),),0)</f>
        <v>#NAME?</v>
      </c>
      <c r="M51" s="9" t="e">
        <f ca="1">IF($H51&lt;=M$14,OFFSET(ClmTop,MATCH(_XLL.RISKUNIFORM(0,1),largeProbCum),),0)</f>
        <v>#NAME?</v>
      </c>
      <c r="N51" s="9" t="e">
        <f ca="1">IF($H51&lt;=N$14,OFFSET(ClmTop,MATCH(_XLL.RISKUNIFORM(0,1),largeProbCum),),0)</f>
        <v>#NAME?</v>
      </c>
      <c r="O51" s="9" t="e">
        <f ca="1">IF($H51&lt;=O$14,OFFSET(ClmTop,MATCH(_XLL.RISKUNIFORM(0,1),largeProbCum),),0)</f>
        <v>#NAME?</v>
      </c>
      <c r="P51" s="9" t="e">
        <f ca="1">IF($H51&lt;=P$14,OFFSET(ClmTop,MATCH(_XLL.RISKUNIFORM(0,1),largeProbCum),),0)</f>
        <v>#NAME?</v>
      </c>
      <c r="Q51" s="9" t="e">
        <f ca="1">IF($H51&lt;=Q$14,OFFSET(ClmTop,MATCH(_XLL.RISKUNIFORM(0,1),largeProbCum),),0)</f>
        <v>#NAME?</v>
      </c>
    </row>
    <row r="52" spans="8:17" ht="12.75">
      <c r="H52" s="2">
        <f t="shared" si="7"/>
        <v>13</v>
      </c>
      <c r="I52" s="9" t="e">
        <f ca="1">IF($H52&lt;=I$14,OFFSET(ClmTop,MATCH(_XLL.RISKUNIFORM(0,1),largeProbCum),),0)</f>
        <v>#NAME?</v>
      </c>
      <c r="J52" s="9" t="e">
        <f ca="1">IF($H52&lt;=J$14,OFFSET(ClmTop,MATCH(_XLL.RISKUNIFORM(0,1),largeProbCum),),0)</f>
        <v>#NAME?</v>
      </c>
      <c r="K52" s="9" t="e">
        <f ca="1">IF($H52&lt;=K$14,OFFSET(ClmTop,MATCH(_XLL.RISKUNIFORM(0,1),largeProbCum),),0)</f>
        <v>#NAME?</v>
      </c>
      <c r="L52" s="9" t="e">
        <f ca="1">IF($H52&lt;=L$14,OFFSET(ClmTop,MATCH(_XLL.RISKUNIFORM(0,1),largeProbCum),),0)</f>
        <v>#NAME?</v>
      </c>
      <c r="M52" s="9" t="e">
        <f ca="1">IF($H52&lt;=M$14,OFFSET(ClmTop,MATCH(_XLL.RISKUNIFORM(0,1),largeProbCum),),0)</f>
        <v>#NAME?</v>
      </c>
      <c r="N52" s="9" t="e">
        <f ca="1">IF($H52&lt;=N$14,OFFSET(ClmTop,MATCH(_XLL.RISKUNIFORM(0,1),largeProbCum),),0)</f>
        <v>#NAME?</v>
      </c>
      <c r="O52" s="9" t="e">
        <f ca="1">IF($H52&lt;=O$14,OFFSET(ClmTop,MATCH(_XLL.RISKUNIFORM(0,1),largeProbCum),),0)</f>
        <v>#NAME?</v>
      </c>
      <c r="P52" s="9" t="e">
        <f ca="1">IF($H52&lt;=P$14,OFFSET(ClmTop,MATCH(_XLL.RISKUNIFORM(0,1),largeProbCum),),0)</f>
        <v>#NAME?</v>
      </c>
      <c r="Q52" s="9" t="e">
        <f ca="1">IF($H52&lt;=Q$14,OFFSET(ClmTop,MATCH(_XLL.RISKUNIFORM(0,1),largeProbCum),),0)</f>
        <v>#NAME?</v>
      </c>
    </row>
    <row r="53" spans="8:17" ht="12.75">
      <c r="H53" s="2">
        <f t="shared" si="7"/>
        <v>14</v>
      </c>
      <c r="I53" s="9" t="e">
        <f ca="1">IF($H53&lt;=I$14,OFFSET(ClmTop,MATCH(_XLL.RISKUNIFORM(0,1),largeProbCum),),0)</f>
        <v>#NAME?</v>
      </c>
      <c r="J53" s="9" t="e">
        <f ca="1">IF($H53&lt;=J$14,OFFSET(ClmTop,MATCH(_XLL.RISKUNIFORM(0,1),largeProbCum),),0)</f>
        <v>#NAME?</v>
      </c>
      <c r="K53" s="9" t="e">
        <f ca="1">IF($H53&lt;=K$14,OFFSET(ClmTop,MATCH(_XLL.RISKUNIFORM(0,1),largeProbCum),),0)</f>
        <v>#NAME?</v>
      </c>
      <c r="L53" s="9" t="e">
        <f ca="1">IF($H53&lt;=L$14,OFFSET(ClmTop,MATCH(_XLL.RISKUNIFORM(0,1),largeProbCum),),0)</f>
        <v>#NAME?</v>
      </c>
      <c r="M53" s="9" t="e">
        <f ca="1">IF($H53&lt;=M$14,OFFSET(ClmTop,MATCH(_XLL.RISKUNIFORM(0,1),largeProbCum),),0)</f>
        <v>#NAME?</v>
      </c>
      <c r="N53" s="9" t="e">
        <f ca="1">IF($H53&lt;=N$14,OFFSET(ClmTop,MATCH(_XLL.RISKUNIFORM(0,1),largeProbCum),),0)</f>
        <v>#NAME?</v>
      </c>
      <c r="O53" s="9" t="e">
        <f ca="1">IF($H53&lt;=O$14,OFFSET(ClmTop,MATCH(_XLL.RISKUNIFORM(0,1),largeProbCum),),0)</f>
        <v>#NAME?</v>
      </c>
      <c r="P53" s="9" t="e">
        <f ca="1">IF($H53&lt;=P$14,OFFSET(ClmTop,MATCH(_XLL.RISKUNIFORM(0,1),largeProbCum),),0)</f>
        <v>#NAME?</v>
      </c>
      <c r="Q53" s="9" t="e">
        <f ca="1">IF($H53&lt;=Q$14,OFFSET(ClmTop,MATCH(_XLL.RISKUNIFORM(0,1),largeProbCum),),0)</f>
        <v>#NAME?</v>
      </c>
    </row>
    <row r="54" spans="8:17" ht="12.75">
      <c r="H54" s="2">
        <f t="shared" si="7"/>
        <v>15</v>
      </c>
      <c r="I54" s="9" t="e">
        <f ca="1">IF($H54&lt;=I$14,OFFSET(ClmTop,MATCH(_XLL.RISKUNIFORM(0,1),largeProbCum),),0)</f>
        <v>#NAME?</v>
      </c>
      <c r="J54" s="9" t="e">
        <f ca="1">IF($H54&lt;=J$14,OFFSET(ClmTop,MATCH(_XLL.RISKUNIFORM(0,1),largeProbCum),),0)</f>
        <v>#NAME?</v>
      </c>
      <c r="K54" s="9" t="e">
        <f ca="1">IF($H54&lt;=K$14,OFFSET(ClmTop,MATCH(_XLL.RISKUNIFORM(0,1),largeProbCum),),0)</f>
        <v>#NAME?</v>
      </c>
      <c r="L54" s="9" t="e">
        <f ca="1">IF($H54&lt;=L$14,OFFSET(ClmTop,MATCH(_XLL.RISKUNIFORM(0,1),largeProbCum),),0)</f>
        <v>#NAME?</v>
      </c>
      <c r="M54" s="9" t="e">
        <f ca="1">IF($H54&lt;=M$14,OFFSET(ClmTop,MATCH(_XLL.RISKUNIFORM(0,1),largeProbCum),),0)</f>
        <v>#NAME?</v>
      </c>
      <c r="N54" s="9" t="e">
        <f ca="1">IF($H54&lt;=N$14,OFFSET(ClmTop,MATCH(_XLL.RISKUNIFORM(0,1),largeProbCum),),0)</f>
        <v>#NAME?</v>
      </c>
      <c r="O54" s="9" t="e">
        <f ca="1">IF($H54&lt;=O$14,OFFSET(ClmTop,MATCH(_XLL.RISKUNIFORM(0,1),largeProbCum),),0)</f>
        <v>#NAME?</v>
      </c>
      <c r="P54" s="9" t="e">
        <f ca="1">IF($H54&lt;=P$14,OFFSET(ClmTop,MATCH(_XLL.RISKUNIFORM(0,1),largeProbCum),),0)</f>
        <v>#NAME?</v>
      </c>
      <c r="Q54" s="9" t="e">
        <f ca="1">IF($H54&lt;=Q$14,OFFSET(ClmTop,MATCH(_XLL.RISKUNIFORM(0,1),largeProbCum),),0)</f>
        <v>#NAME?</v>
      </c>
    </row>
    <row r="55" spans="8:17" ht="12.75">
      <c r="H55" s="2">
        <f t="shared" si="7"/>
        <v>16</v>
      </c>
      <c r="I55" s="9" t="e">
        <f ca="1">IF($H55&lt;=I$14,OFFSET(ClmTop,MATCH(_XLL.RISKUNIFORM(0,1),largeProbCum),),0)</f>
        <v>#NAME?</v>
      </c>
      <c r="J55" s="9" t="e">
        <f ca="1">IF($H55&lt;=J$14,OFFSET(ClmTop,MATCH(_XLL.RISKUNIFORM(0,1),largeProbCum),),0)</f>
        <v>#NAME?</v>
      </c>
      <c r="K55" s="9" t="e">
        <f ca="1">IF($H55&lt;=K$14,OFFSET(ClmTop,MATCH(_XLL.RISKUNIFORM(0,1),largeProbCum),),0)</f>
        <v>#NAME?</v>
      </c>
      <c r="L55" s="9" t="e">
        <f ca="1">IF($H55&lt;=L$14,OFFSET(ClmTop,MATCH(_XLL.RISKUNIFORM(0,1),largeProbCum),),0)</f>
        <v>#NAME?</v>
      </c>
      <c r="M55" s="9" t="e">
        <f ca="1">IF($H55&lt;=M$14,OFFSET(ClmTop,MATCH(_XLL.RISKUNIFORM(0,1),largeProbCum),),0)</f>
        <v>#NAME?</v>
      </c>
      <c r="N55" s="9" t="e">
        <f ca="1">IF($H55&lt;=N$14,OFFSET(ClmTop,MATCH(_XLL.RISKUNIFORM(0,1),largeProbCum),),0)</f>
        <v>#NAME?</v>
      </c>
      <c r="O55" s="9" t="e">
        <f ca="1">IF($H55&lt;=O$14,OFFSET(ClmTop,MATCH(_XLL.RISKUNIFORM(0,1),largeProbCum),),0)</f>
        <v>#NAME?</v>
      </c>
      <c r="P55" s="9" t="e">
        <f ca="1">IF($H55&lt;=P$14,OFFSET(ClmTop,MATCH(_XLL.RISKUNIFORM(0,1),largeProbCum),),0)</f>
        <v>#NAME?</v>
      </c>
      <c r="Q55" s="9" t="e">
        <f ca="1">IF($H55&lt;=Q$14,OFFSET(ClmTop,MATCH(_XLL.RISKUNIFORM(0,1),largeProbCum),),0)</f>
        <v>#NAME?</v>
      </c>
    </row>
    <row r="56" spans="8:17" ht="12.75">
      <c r="H56" s="2">
        <f t="shared" si="7"/>
        <v>17</v>
      </c>
      <c r="I56" s="9" t="e">
        <f ca="1">IF($H56&lt;=I$14,OFFSET(ClmTop,MATCH(_XLL.RISKUNIFORM(0,1),largeProbCum),),0)</f>
        <v>#NAME?</v>
      </c>
      <c r="J56" s="9" t="e">
        <f ca="1">IF($H56&lt;=J$14,OFFSET(ClmTop,MATCH(_XLL.RISKUNIFORM(0,1),largeProbCum),),0)</f>
        <v>#NAME?</v>
      </c>
      <c r="K56" s="9" t="e">
        <f ca="1">IF($H56&lt;=K$14,OFFSET(ClmTop,MATCH(_XLL.RISKUNIFORM(0,1),largeProbCum),),0)</f>
        <v>#NAME?</v>
      </c>
      <c r="L56" s="9" t="e">
        <f ca="1">IF($H56&lt;=L$14,OFFSET(ClmTop,MATCH(_XLL.RISKUNIFORM(0,1),largeProbCum),),0)</f>
        <v>#NAME?</v>
      </c>
      <c r="M56" s="9" t="e">
        <f ca="1">IF($H56&lt;=M$14,OFFSET(ClmTop,MATCH(_XLL.RISKUNIFORM(0,1),largeProbCum),),0)</f>
        <v>#NAME?</v>
      </c>
      <c r="N56" s="9" t="e">
        <f ca="1">IF($H56&lt;=N$14,OFFSET(ClmTop,MATCH(_XLL.RISKUNIFORM(0,1),largeProbCum),),0)</f>
        <v>#NAME?</v>
      </c>
      <c r="O56" s="9" t="e">
        <f ca="1">IF($H56&lt;=O$14,OFFSET(ClmTop,MATCH(_XLL.RISKUNIFORM(0,1),largeProbCum),),0)</f>
        <v>#NAME?</v>
      </c>
      <c r="P56" s="9" t="e">
        <f ca="1">IF($H56&lt;=P$14,OFFSET(ClmTop,MATCH(_XLL.RISKUNIFORM(0,1),largeProbCum),),0)</f>
        <v>#NAME?</v>
      </c>
      <c r="Q56" s="9" t="e">
        <f ca="1">IF($H56&lt;=Q$14,OFFSET(ClmTop,MATCH(_XLL.RISKUNIFORM(0,1),largeProbCum),),0)</f>
        <v>#NAME?</v>
      </c>
    </row>
    <row r="57" spans="8:17" ht="12.75">
      <c r="H57" s="2">
        <f t="shared" si="7"/>
        <v>18</v>
      </c>
      <c r="I57" s="9" t="e">
        <f ca="1">IF($H57&lt;=I$14,OFFSET(ClmTop,MATCH(_XLL.RISKUNIFORM(0,1),largeProbCum),),0)</f>
        <v>#NAME?</v>
      </c>
      <c r="J57" s="9" t="e">
        <f ca="1">IF($H57&lt;=J$14,OFFSET(ClmTop,MATCH(_XLL.RISKUNIFORM(0,1),largeProbCum),),0)</f>
        <v>#NAME?</v>
      </c>
      <c r="K57" s="9" t="e">
        <f ca="1">IF($H57&lt;=K$14,OFFSET(ClmTop,MATCH(_XLL.RISKUNIFORM(0,1),largeProbCum),),0)</f>
        <v>#NAME?</v>
      </c>
      <c r="L57" s="9" t="e">
        <f ca="1">IF($H57&lt;=L$14,OFFSET(ClmTop,MATCH(_XLL.RISKUNIFORM(0,1),largeProbCum),),0)</f>
        <v>#NAME?</v>
      </c>
      <c r="M57" s="9" t="e">
        <f ca="1">IF($H57&lt;=M$14,OFFSET(ClmTop,MATCH(_XLL.RISKUNIFORM(0,1),largeProbCum),),0)</f>
        <v>#NAME?</v>
      </c>
      <c r="N57" s="9" t="e">
        <f ca="1">IF($H57&lt;=N$14,OFFSET(ClmTop,MATCH(_XLL.RISKUNIFORM(0,1),largeProbCum),),0)</f>
        <v>#NAME?</v>
      </c>
      <c r="O57" s="9" t="e">
        <f ca="1">IF($H57&lt;=O$14,OFFSET(ClmTop,MATCH(_XLL.RISKUNIFORM(0,1),largeProbCum),),0)</f>
        <v>#NAME?</v>
      </c>
      <c r="P57" s="9" t="e">
        <f ca="1">IF($H57&lt;=P$14,OFFSET(ClmTop,MATCH(_XLL.RISKUNIFORM(0,1),largeProbCum),),0)</f>
        <v>#NAME?</v>
      </c>
      <c r="Q57" s="9" t="e">
        <f ca="1">IF($H57&lt;=Q$14,OFFSET(ClmTop,MATCH(_XLL.RISKUNIFORM(0,1),largeProbCum),),0)</f>
        <v>#NAME?</v>
      </c>
    </row>
    <row r="58" spans="8:17" ht="12.75">
      <c r="H58" s="2">
        <f t="shared" si="7"/>
        <v>19</v>
      </c>
      <c r="I58" s="9" t="e">
        <f ca="1">IF($H58&lt;=I$14,OFFSET(ClmTop,MATCH(_XLL.RISKUNIFORM(0,1),largeProbCum),),0)</f>
        <v>#NAME?</v>
      </c>
      <c r="J58" s="9" t="e">
        <f ca="1">IF($H58&lt;=J$14,OFFSET(ClmTop,MATCH(_XLL.RISKUNIFORM(0,1),largeProbCum),),0)</f>
        <v>#NAME?</v>
      </c>
      <c r="K58" s="9" t="e">
        <f ca="1">IF($H58&lt;=K$14,OFFSET(ClmTop,MATCH(_XLL.RISKUNIFORM(0,1),largeProbCum),),0)</f>
        <v>#NAME?</v>
      </c>
      <c r="L58" s="9" t="e">
        <f ca="1">IF($H58&lt;=L$14,OFFSET(ClmTop,MATCH(_XLL.RISKUNIFORM(0,1),largeProbCum),),0)</f>
        <v>#NAME?</v>
      </c>
      <c r="M58" s="9" t="e">
        <f ca="1">IF($H58&lt;=M$14,OFFSET(ClmTop,MATCH(_XLL.RISKUNIFORM(0,1),largeProbCum),),0)</f>
        <v>#NAME?</v>
      </c>
      <c r="N58" s="9" t="e">
        <f ca="1">IF($H58&lt;=N$14,OFFSET(ClmTop,MATCH(_XLL.RISKUNIFORM(0,1),largeProbCum),),0)</f>
        <v>#NAME?</v>
      </c>
      <c r="O58" s="9" t="e">
        <f ca="1">IF($H58&lt;=O$14,OFFSET(ClmTop,MATCH(_XLL.RISKUNIFORM(0,1),largeProbCum),),0)</f>
        <v>#NAME?</v>
      </c>
      <c r="P58" s="9" t="e">
        <f ca="1">IF($H58&lt;=P$14,OFFSET(ClmTop,MATCH(_XLL.RISKUNIFORM(0,1),largeProbCum),),0)</f>
        <v>#NAME?</v>
      </c>
      <c r="Q58" s="9" t="e">
        <f ca="1">IF($H58&lt;=Q$14,OFFSET(ClmTop,MATCH(_XLL.RISKUNIFORM(0,1),largeProbCum),),0)</f>
        <v>#NAME?</v>
      </c>
    </row>
    <row r="59" spans="8:17" ht="12.75">
      <c r="H59" s="2">
        <f t="shared" si="7"/>
        <v>20</v>
      </c>
      <c r="I59" s="9" t="e">
        <f ca="1">IF($H59&lt;=I$14,OFFSET(ClmTop,MATCH(_XLL.RISKUNIFORM(0,1),largeProbCum),),0)</f>
        <v>#NAME?</v>
      </c>
      <c r="J59" s="9" t="e">
        <f ca="1">IF($H59&lt;=J$14,OFFSET(ClmTop,MATCH(_XLL.RISKUNIFORM(0,1),largeProbCum),),0)</f>
        <v>#NAME?</v>
      </c>
      <c r="K59" s="9" t="e">
        <f ca="1">IF($H59&lt;=K$14,OFFSET(ClmTop,MATCH(_XLL.RISKUNIFORM(0,1),largeProbCum),),0)</f>
        <v>#NAME?</v>
      </c>
      <c r="L59" s="9" t="e">
        <f ca="1">IF($H59&lt;=L$14,OFFSET(ClmTop,MATCH(_XLL.RISKUNIFORM(0,1),largeProbCum),),0)</f>
        <v>#NAME?</v>
      </c>
      <c r="M59" s="9" t="e">
        <f ca="1">IF($H59&lt;=M$14,OFFSET(ClmTop,MATCH(_XLL.RISKUNIFORM(0,1),largeProbCum),),0)</f>
        <v>#NAME?</v>
      </c>
      <c r="N59" s="9" t="e">
        <f ca="1">IF($H59&lt;=N$14,OFFSET(ClmTop,MATCH(_XLL.RISKUNIFORM(0,1),largeProbCum),),0)</f>
        <v>#NAME?</v>
      </c>
      <c r="O59" s="9" t="e">
        <f ca="1">IF($H59&lt;=O$14,OFFSET(ClmTop,MATCH(_XLL.RISKUNIFORM(0,1),largeProbCum),),0)</f>
        <v>#NAME?</v>
      </c>
      <c r="P59" s="9" t="e">
        <f ca="1">IF($H59&lt;=P$14,OFFSET(ClmTop,MATCH(_XLL.RISKUNIFORM(0,1),largeProbCum),),0)</f>
        <v>#NAME?</v>
      </c>
      <c r="Q59" s="9" t="e">
        <f ca="1">IF($H59&lt;=Q$14,OFFSET(ClmTop,MATCH(_XLL.RISKUNIFORM(0,1),largeProbCum),),0)</f>
        <v>#NAME?</v>
      </c>
    </row>
    <row r="60" spans="8:17" ht="12.75">
      <c r="H60" s="2">
        <f t="shared" si="7"/>
        <v>21</v>
      </c>
      <c r="I60" s="9" t="e">
        <f ca="1">IF($H60&lt;=I$14,OFFSET(ClmTop,MATCH(_XLL.RISKUNIFORM(0,1),largeProbCum),),0)</f>
        <v>#NAME?</v>
      </c>
      <c r="J60" s="9" t="e">
        <f ca="1">IF($H60&lt;=J$14,OFFSET(ClmTop,MATCH(_XLL.RISKUNIFORM(0,1),largeProbCum),),0)</f>
        <v>#NAME?</v>
      </c>
      <c r="K60" s="9" t="e">
        <f ca="1">IF($H60&lt;=K$14,OFFSET(ClmTop,MATCH(_XLL.RISKUNIFORM(0,1),largeProbCum),),0)</f>
        <v>#NAME?</v>
      </c>
      <c r="L60" s="9" t="e">
        <f ca="1">IF($H60&lt;=L$14,OFFSET(ClmTop,MATCH(_XLL.RISKUNIFORM(0,1),largeProbCum),),0)</f>
        <v>#NAME?</v>
      </c>
      <c r="M60" s="9" t="e">
        <f ca="1">IF($H60&lt;=M$14,OFFSET(ClmTop,MATCH(_XLL.RISKUNIFORM(0,1),largeProbCum),),0)</f>
        <v>#NAME?</v>
      </c>
      <c r="N60" s="9" t="e">
        <f ca="1">IF($H60&lt;=N$14,OFFSET(ClmTop,MATCH(_XLL.RISKUNIFORM(0,1),largeProbCum),),0)</f>
        <v>#NAME?</v>
      </c>
      <c r="O60" s="9" t="e">
        <f ca="1">IF($H60&lt;=O$14,OFFSET(ClmTop,MATCH(_XLL.RISKUNIFORM(0,1),largeProbCum),),0)</f>
        <v>#NAME?</v>
      </c>
      <c r="P60" s="9" t="e">
        <f ca="1">IF($H60&lt;=P$14,OFFSET(ClmTop,MATCH(_XLL.RISKUNIFORM(0,1),largeProbCum),),0)</f>
        <v>#NAME?</v>
      </c>
      <c r="Q60" s="9" t="e">
        <f ca="1">IF($H60&lt;=Q$14,OFFSET(ClmTop,MATCH(_XLL.RISKUNIFORM(0,1),largeProbCum),),0)</f>
        <v>#NAME?</v>
      </c>
    </row>
    <row r="61" spans="8:17" ht="12.75">
      <c r="H61" s="2">
        <f t="shared" si="7"/>
        <v>22</v>
      </c>
      <c r="I61" s="9" t="e">
        <f ca="1">IF($H61&lt;=I$14,OFFSET(ClmTop,MATCH(_XLL.RISKUNIFORM(0,1),largeProbCum),),0)</f>
        <v>#NAME?</v>
      </c>
      <c r="J61" s="9" t="e">
        <f ca="1">IF($H61&lt;=J$14,OFFSET(ClmTop,MATCH(_XLL.RISKUNIFORM(0,1),largeProbCum),),0)</f>
        <v>#NAME?</v>
      </c>
      <c r="K61" s="9" t="e">
        <f ca="1">IF($H61&lt;=K$14,OFFSET(ClmTop,MATCH(_XLL.RISKUNIFORM(0,1),largeProbCum),),0)</f>
        <v>#NAME?</v>
      </c>
      <c r="L61" s="9" t="e">
        <f ca="1">IF($H61&lt;=L$14,OFFSET(ClmTop,MATCH(_XLL.RISKUNIFORM(0,1),largeProbCum),),0)</f>
        <v>#NAME?</v>
      </c>
      <c r="M61" s="9" t="e">
        <f ca="1">IF($H61&lt;=M$14,OFFSET(ClmTop,MATCH(_XLL.RISKUNIFORM(0,1),largeProbCum),),0)</f>
        <v>#NAME?</v>
      </c>
      <c r="N61" s="9" t="e">
        <f ca="1">IF($H61&lt;=N$14,OFFSET(ClmTop,MATCH(_XLL.RISKUNIFORM(0,1),largeProbCum),),0)</f>
        <v>#NAME?</v>
      </c>
      <c r="O61" s="9" t="e">
        <f ca="1">IF($H61&lt;=O$14,OFFSET(ClmTop,MATCH(_XLL.RISKUNIFORM(0,1),largeProbCum),),0)</f>
        <v>#NAME?</v>
      </c>
      <c r="P61" s="9" t="e">
        <f ca="1">IF($H61&lt;=P$14,OFFSET(ClmTop,MATCH(_XLL.RISKUNIFORM(0,1),largeProbCum),),0)</f>
        <v>#NAME?</v>
      </c>
      <c r="Q61" s="9" t="e">
        <f ca="1">IF($H61&lt;=Q$14,OFFSET(ClmTop,MATCH(_XLL.RISKUNIFORM(0,1),largeProbCum),),0)</f>
        <v>#NAME?</v>
      </c>
    </row>
    <row r="62" spans="8:17" ht="12.75">
      <c r="H62" s="2">
        <f t="shared" si="7"/>
        <v>23</v>
      </c>
      <c r="I62" s="9" t="e">
        <f ca="1">IF($H62&lt;=I$14,OFFSET(ClmTop,MATCH(_XLL.RISKUNIFORM(0,1),largeProbCum),),0)</f>
        <v>#NAME?</v>
      </c>
      <c r="J62" s="9" t="e">
        <f ca="1">IF($H62&lt;=J$14,OFFSET(ClmTop,MATCH(_XLL.RISKUNIFORM(0,1),largeProbCum),),0)</f>
        <v>#NAME?</v>
      </c>
      <c r="K62" s="9" t="e">
        <f ca="1">IF($H62&lt;=K$14,OFFSET(ClmTop,MATCH(_XLL.RISKUNIFORM(0,1),largeProbCum),),0)</f>
        <v>#NAME?</v>
      </c>
      <c r="L62" s="9" t="e">
        <f ca="1">IF($H62&lt;=L$14,OFFSET(ClmTop,MATCH(_XLL.RISKUNIFORM(0,1),largeProbCum),),0)</f>
        <v>#NAME?</v>
      </c>
      <c r="M62" s="9" t="e">
        <f ca="1">IF($H62&lt;=M$14,OFFSET(ClmTop,MATCH(_XLL.RISKUNIFORM(0,1),largeProbCum),),0)</f>
        <v>#NAME?</v>
      </c>
      <c r="N62" s="9" t="e">
        <f ca="1">IF($H62&lt;=N$14,OFFSET(ClmTop,MATCH(_XLL.RISKUNIFORM(0,1),largeProbCum),),0)</f>
        <v>#NAME?</v>
      </c>
      <c r="O62" s="9" t="e">
        <f ca="1">IF($H62&lt;=O$14,OFFSET(ClmTop,MATCH(_XLL.RISKUNIFORM(0,1),largeProbCum),),0)</f>
        <v>#NAME?</v>
      </c>
      <c r="P62" s="9" t="e">
        <f ca="1">IF($H62&lt;=P$14,OFFSET(ClmTop,MATCH(_XLL.RISKUNIFORM(0,1),largeProbCum),),0)</f>
        <v>#NAME?</v>
      </c>
      <c r="Q62" s="9" t="e">
        <f ca="1">IF($H62&lt;=Q$14,OFFSET(ClmTop,MATCH(_XLL.RISKUNIFORM(0,1),largeProbCum),),0)</f>
        <v>#NAME?</v>
      </c>
    </row>
    <row r="63" spans="8:17" ht="12.75">
      <c r="H63" s="2">
        <f t="shared" si="7"/>
        <v>24</v>
      </c>
      <c r="I63" s="9" t="e">
        <f ca="1">IF($H63&lt;=I$14,OFFSET(ClmTop,MATCH(_XLL.RISKUNIFORM(0,1),largeProbCum),),0)</f>
        <v>#NAME?</v>
      </c>
      <c r="J63" s="9" t="e">
        <f ca="1">IF($H63&lt;=J$14,OFFSET(ClmTop,MATCH(_XLL.RISKUNIFORM(0,1),largeProbCum),),0)</f>
        <v>#NAME?</v>
      </c>
      <c r="K63" s="9" t="e">
        <f ca="1">IF($H63&lt;=K$14,OFFSET(ClmTop,MATCH(_XLL.RISKUNIFORM(0,1),largeProbCum),),0)</f>
        <v>#NAME?</v>
      </c>
      <c r="L63" s="9" t="e">
        <f ca="1">IF($H63&lt;=L$14,OFFSET(ClmTop,MATCH(_XLL.RISKUNIFORM(0,1),largeProbCum),),0)</f>
        <v>#NAME?</v>
      </c>
      <c r="M63" s="9" t="e">
        <f ca="1">IF($H63&lt;=M$14,OFFSET(ClmTop,MATCH(_XLL.RISKUNIFORM(0,1),largeProbCum),),0)</f>
        <v>#NAME?</v>
      </c>
      <c r="N63" s="9" t="e">
        <f ca="1">IF($H63&lt;=N$14,OFFSET(ClmTop,MATCH(_XLL.RISKUNIFORM(0,1),largeProbCum),),0)</f>
        <v>#NAME?</v>
      </c>
      <c r="O63" s="9" t="e">
        <f ca="1">IF($H63&lt;=O$14,OFFSET(ClmTop,MATCH(_XLL.RISKUNIFORM(0,1),largeProbCum),),0)</f>
        <v>#NAME?</v>
      </c>
      <c r="P63" s="9" t="e">
        <f ca="1">IF($H63&lt;=P$14,OFFSET(ClmTop,MATCH(_XLL.RISKUNIFORM(0,1),largeProbCum),),0)</f>
        <v>#NAME?</v>
      </c>
      <c r="Q63" s="9" t="e">
        <f ca="1">IF($H63&lt;=Q$14,OFFSET(ClmTop,MATCH(_XLL.RISKUNIFORM(0,1),largeProbCum),),0)</f>
        <v>#NAME?</v>
      </c>
    </row>
    <row r="64" spans="8:17" ht="12.75">
      <c r="H64" s="2">
        <f t="shared" si="7"/>
        <v>25</v>
      </c>
      <c r="I64" s="9" t="e">
        <f ca="1">IF($H64&lt;=I$14,OFFSET(ClmTop,MATCH(_XLL.RISKUNIFORM(0,1),largeProbCum),),0)</f>
        <v>#NAME?</v>
      </c>
      <c r="J64" s="9" t="e">
        <f ca="1">IF($H64&lt;=J$14,OFFSET(ClmTop,MATCH(_XLL.RISKUNIFORM(0,1),largeProbCum),),0)</f>
        <v>#NAME?</v>
      </c>
      <c r="K64" s="9" t="e">
        <f ca="1">IF($H64&lt;=K$14,OFFSET(ClmTop,MATCH(_XLL.RISKUNIFORM(0,1),largeProbCum),),0)</f>
        <v>#NAME?</v>
      </c>
      <c r="L64" s="9" t="e">
        <f ca="1">IF($H64&lt;=L$14,OFFSET(ClmTop,MATCH(_XLL.RISKUNIFORM(0,1),largeProbCum),),0)</f>
        <v>#NAME?</v>
      </c>
      <c r="M64" s="9" t="e">
        <f ca="1">IF($H64&lt;=M$14,OFFSET(ClmTop,MATCH(_XLL.RISKUNIFORM(0,1),largeProbCum),),0)</f>
        <v>#NAME?</v>
      </c>
      <c r="N64" s="9" t="e">
        <f ca="1">IF($H64&lt;=N$14,OFFSET(ClmTop,MATCH(_XLL.RISKUNIFORM(0,1),largeProbCum),),0)</f>
        <v>#NAME?</v>
      </c>
      <c r="O64" s="9" t="e">
        <f ca="1">IF($H64&lt;=O$14,OFFSET(ClmTop,MATCH(_XLL.RISKUNIFORM(0,1),largeProbCum),),0)</f>
        <v>#NAME?</v>
      </c>
      <c r="P64" s="9" t="e">
        <f ca="1">IF($H64&lt;=P$14,OFFSET(ClmTop,MATCH(_XLL.RISKUNIFORM(0,1),largeProbCum),),0)</f>
        <v>#NAME?</v>
      </c>
      <c r="Q64" s="9" t="e">
        <f ca="1">IF($H64&lt;=Q$14,OFFSET(ClmTop,MATCH(_XLL.RISKUNIFORM(0,1),largeProbCum),),0)</f>
        <v>#NAME?</v>
      </c>
    </row>
    <row r="65" spans="8:17" ht="12.75">
      <c r="H65" s="2">
        <f t="shared" si="7"/>
        <v>26</v>
      </c>
      <c r="I65" s="9" t="e">
        <f ca="1">IF($H65&lt;=I$14,OFFSET(ClmTop,MATCH(_XLL.RISKUNIFORM(0,1),largeProbCum),),0)</f>
        <v>#NAME?</v>
      </c>
      <c r="J65" s="9" t="e">
        <f ca="1">IF($H65&lt;=J$14,OFFSET(ClmTop,MATCH(_XLL.RISKUNIFORM(0,1),largeProbCum),),0)</f>
        <v>#NAME?</v>
      </c>
      <c r="K65" s="9" t="e">
        <f ca="1">IF($H65&lt;=K$14,OFFSET(ClmTop,MATCH(_XLL.RISKUNIFORM(0,1),largeProbCum),),0)</f>
        <v>#NAME?</v>
      </c>
      <c r="L65" s="9" t="e">
        <f ca="1">IF($H65&lt;=L$14,OFFSET(ClmTop,MATCH(_XLL.RISKUNIFORM(0,1),largeProbCum),),0)</f>
        <v>#NAME?</v>
      </c>
      <c r="M65" s="9" t="e">
        <f ca="1">IF($H65&lt;=M$14,OFFSET(ClmTop,MATCH(_XLL.RISKUNIFORM(0,1),largeProbCum),),0)</f>
        <v>#NAME?</v>
      </c>
      <c r="N65" s="9" t="e">
        <f ca="1">IF($H65&lt;=N$14,OFFSET(ClmTop,MATCH(_XLL.RISKUNIFORM(0,1),largeProbCum),),0)</f>
        <v>#NAME?</v>
      </c>
      <c r="O65" s="9" t="e">
        <f ca="1">IF($H65&lt;=O$14,OFFSET(ClmTop,MATCH(_XLL.RISKUNIFORM(0,1),largeProbCum),),0)</f>
        <v>#NAME?</v>
      </c>
      <c r="P65" s="9" t="e">
        <f ca="1">IF($H65&lt;=P$14,OFFSET(ClmTop,MATCH(_XLL.RISKUNIFORM(0,1),largeProbCum),),0)</f>
        <v>#NAME?</v>
      </c>
      <c r="Q65" s="9" t="e">
        <f ca="1">IF($H65&lt;=Q$14,OFFSET(ClmTop,MATCH(_XLL.RISKUNIFORM(0,1),largeProbCum),),0)</f>
        <v>#NAME?</v>
      </c>
    </row>
    <row r="66" spans="8:17" ht="12.75">
      <c r="H66" s="2">
        <f t="shared" si="7"/>
        <v>27</v>
      </c>
      <c r="I66" s="9" t="e">
        <f ca="1">IF($H66&lt;=I$14,OFFSET(ClmTop,MATCH(_XLL.RISKUNIFORM(0,1),largeProbCum),),0)</f>
        <v>#NAME?</v>
      </c>
      <c r="J66" s="9" t="e">
        <f ca="1">IF($H66&lt;=J$14,OFFSET(ClmTop,MATCH(_XLL.RISKUNIFORM(0,1),largeProbCum),),0)</f>
        <v>#NAME?</v>
      </c>
      <c r="K66" s="9" t="e">
        <f ca="1">IF($H66&lt;=K$14,OFFSET(ClmTop,MATCH(_XLL.RISKUNIFORM(0,1),largeProbCum),),0)</f>
        <v>#NAME?</v>
      </c>
      <c r="L66" s="9" t="e">
        <f ca="1">IF($H66&lt;=L$14,OFFSET(ClmTop,MATCH(_XLL.RISKUNIFORM(0,1),largeProbCum),),0)</f>
        <v>#NAME?</v>
      </c>
      <c r="M66" s="9" t="e">
        <f ca="1">IF($H66&lt;=M$14,OFFSET(ClmTop,MATCH(_XLL.RISKUNIFORM(0,1),largeProbCum),),0)</f>
        <v>#NAME?</v>
      </c>
      <c r="N66" s="9" t="e">
        <f ca="1">IF($H66&lt;=N$14,OFFSET(ClmTop,MATCH(_XLL.RISKUNIFORM(0,1),largeProbCum),),0)</f>
        <v>#NAME?</v>
      </c>
      <c r="O66" s="9" t="e">
        <f ca="1">IF($H66&lt;=O$14,OFFSET(ClmTop,MATCH(_XLL.RISKUNIFORM(0,1),largeProbCum),),0)</f>
        <v>#NAME?</v>
      </c>
      <c r="P66" s="9" t="e">
        <f ca="1">IF($H66&lt;=P$14,OFFSET(ClmTop,MATCH(_XLL.RISKUNIFORM(0,1),largeProbCum),),0)</f>
        <v>#NAME?</v>
      </c>
      <c r="Q66" s="9" t="e">
        <f ca="1">IF($H66&lt;=Q$14,OFFSET(ClmTop,MATCH(_XLL.RISKUNIFORM(0,1),largeProbCum),),0)</f>
        <v>#NAME?</v>
      </c>
    </row>
    <row r="67" spans="8:17" ht="12.75">
      <c r="H67" s="2">
        <f t="shared" si="7"/>
        <v>28</v>
      </c>
      <c r="I67" s="9" t="e">
        <f ca="1">IF($H67&lt;=I$14,OFFSET(ClmTop,MATCH(_XLL.RISKUNIFORM(0,1),largeProbCum),),0)</f>
        <v>#NAME?</v>
      </c>
      <c r="J67" s="9" t="e">
        <f ca="1">IF($H67&lt;=J$14,OFFSET(ClmTop,MATCH(_XLL.RISKUNIFORM(0,1),largeProbCum),),0)</f>
        <v>#NAME?</v>
      </c>
      <c r="K67" s="9" t="e">
        <f ca="1">IF($H67&lt;=K$14,OFFSET(ClmTop,MATCH(_XLL.RISKUNIFORM(0,1),largeProbCum),),0)</f>
        <v>#NAME?</v>
      </c>
      <c r="L67" s="9" t="e">
        <f ca="1">IF($H67&lt;=L$14,OFFSET(ClmTop,MATCH(_XLL.RISKUNIFORM(0,1),largeProbCum),),0)</f>
        <v>#NAME?</v>
      </c>
      <c r="M67" s="9" t="e">
        <f ca="1">IF($H67&lt;=M$14,OFFSET(ClmTop,MATCH(_XLL.RISKUNIFORM(0,1),largeProbCum),),0)</f>
        <v>#NAME?</v>
      </c>
      <c r="N67" s="9" t="e">
        <f ca="1">IF($H67&lt;=N$14,OFFSET(ClmTop,MATCH(_XLL.RISKUNIFORM(0,1),largeProbCum),),0)</f>
        <v>#NAME?</v>
      </c>
      <c r="O67" s="9" t="e">
        <f ca="1">IF($H67&lt;=O$14,OFFSET(ClmTop,MATCH(_XLL.RISKUNIFORM(0,1),largeProbCum),),0)</f>
        <v>#NAME?</v>
      </c>
      <c r="P67" s="9" t="e">
        <f ca="1">IF($H67&lt;=P$14,OFFSET(ClmTop,MATCH(_XLL.RISKUNIFORM(0,1),largeProbCum),),0)</f>
        <v>#NAME?</v>
      </c>
      <c r="Q67" s="9" t="e">
        <f ca="1">IF($H67&lt;=Q$14,OFFSET(ClmTop,MATCH(_XLL.RISKUNIFORM(0,1),largeProbCum),),0)</f>
        <v>#NAME?</v>
      </c>
    </row>
    <row r="68" spans="8:17" ht="12.75">
      <c r="H68" s="2">
        <f t="shared" si="7"/>
        <v>29</v>
      </c>
      <c r="I68" s="9" t="e">
        <f ca="1">IF($H68&lt;=I$14,OFFSET(ClmTop,MATCH(_XLL.RISKUNIFORM(0,1),largeProbCum),),0)</f>
        <v>#NAME?</v>
      </c>
      <c r="J68" s="9" t="e">
        <f ca="1">IF($H68&lt;=J$14,OFFSET(ClmTop,MATCH(_XLL.RISKUNIFORM(0,1),largeProbCum),),0)</f>
        <v>#NAME?</v>
      </c>
      <c r="K68" s="9" t="e">
        <f ca="1">IF($H68&lt;=K$14,OFFSET(ClmTop,MATCH(_XLL.RISKUNIFORM(0,1),largeProbCum),),0)</f>
        <v>#NAME?</v>
      </c>
      <c r="L68" s="9" t="e">
        <f ca="1">IF($H68&lt;=L$14,OFFSET(ClmTop,MATCH(_XLL.RISKUNIFORM(0,1),largeProbCum),),0)</f>
        <v>#NAME?</v>
      </c>
      <c r="M68" s="9" t="e">
        <f ca="1">IF($H68&lt;=M$14,OFFSET(ClmTop,MATCH(_XLL.RISKUNIFORM(0,1),largeProbCum),),0)</f>
        <v>#NAME?</v>
      </c>
      <c r="N68" s="9" t="e">
        <f ca="1">IF($H68&lt;=N$14,OFFSET(ClmTop,MATCH(_XLL.RISKUNIFORM(0,1),largeProbCum),),0)</f>
        <v>#NAME?</v>
      </c>
      <c r="O68" s="9" t="e">
        <f ca="1">IF($H68&lt;=O$14,OFFSET(ClmTop,MATCH(_XLL.RISKUNIFORM(0,1),largeProbCum),),0)</f>
        <v>#NAME?</v>
      </c>
      <c r="P68" s="9" t="e">
        <f ca="1">IF($H68&lt;=P$14,OFFSET(ClmTop,MATCH(_XLL.RISKUNIFORM(0,1),largeProbCum),),0)</f>
        <v>#NAME?</v>
      </c>
      <c r="Q68" s="9" t="e">
        <f ca="1">IF($H68&lt;=Q$14,OFFSET(ClmTop,MATCH(_XLL.RISKUNIFORM(0,1),largeProbCum),),0)</f>
        <v>#NAME?</v>
      </c>
    </row>
    <row r="69" spans="8:17" ht="12.75">
      <c r="H69" s="2">
        <f t="shared" si="7"/>
        <v>30</v>
      </c>
      <c r="I69" s="9" t="e">
        <f ca="1">IF($H69&lt;=I$14,OFFSET(ClmTop,MATCH(_XLL.RISKUNIFORM(0,1),largeProbCum),),0)</f>
        <v>#NAME?</v>
      </c>
      <c r="J69" s="9" t="e">
        <f ca="1">IF($H69&lt;=J$14,OFFSET(ClmTop,MATCH(_XLL.RISKUNIFORM(0,1),largeProbCum),),0)</f>
        <v>#NAME?</v>
      </c>
      <c r="K69" s="9" t="e">
        <f ca="1">IF($H69&lt;=K$14,OFFSET(ClmTop,MATCH(_XLL.RISKUNIFORM(0,1),largeProbCum),),0)</f>
        <v>#NAME?</v>
      </c>
      <c r="L69" s="9" t="e">
        <f ca="1">IF($H69&lt;=L$14,OFFSET(ClmTop,MATCH(_XLL.RISKUNIFORM(0,1),largeProbCum),),0)</f>
        <v>#NAME?</v>
      </c>
      <c r="M69" s="9" t="e">
        <f ca="1">IF($H69&lt;=M$14,OFFSET(ClmTop,MATCH(_XLL.RISKUNIFORM(0,1),largeProbCum),),0)</f>
        <v>#NAME?</v>
      </c>
      <c r="N69" s="9" t="e">
        <f ca="1">IF($H69&lt;=N$14,OFFSET(ClmTop,MATCH(_XLL.RISKUNIFORM(0,1),largeProbCum),),0)</f>
        <v>#NAME?</v>
      </c>
      <c r="O69" s="9" t="e">
        <f ca="1">IF($H69&lt;=O$14,OFFSET(ClmTop,MATCH(_XLL.RISKUNIFORM(0,1),largeProbCum),),0)</f>
        <v>#NAME?</v>
      </c>
      <c r="P69" s="9" t="e">
        <f ca="1">IF($H69&lt;=P$14,OFFSET(ClmTop,MATCH(_XLL.RISKUNIFORM(0,1),largeProbCum),),0)</f>
        <v>#NAME?</v>
      </c>
      <c r="Q69" s="9" t="e">
        <f ca="1">IF($H69&lt;=Q$14,OFFSET(ClmTop,MATCH(_XLL.RISKUNIFORM(0,1),largeProbCum),),0)</f>
        <v>#NAME?</v>
      </c>
    </row>
    <row r="70" spans="8:17" ht="12.75">
      <c r="H70" s="2">
        <f t="shared" si="7"/>
        <v>31</v>
      </c>
      <c r="I70" s="9" t="e">
        <f ca="1">IF($H70&lt;=I$14,OFFSET(ClmTop,MATCH(_XLL.RISKUNIFORM(0,1),largeProbCum),),0)</f>
        <v>#NAME?</v>
      </c>
      <c r="J70" s="9" t="e">
        <f ca="1">IF($H70&lt;=J$14,OFFSET(ClmTop,MATCH(_XLL.RISKUNIFORM(0,1),largeProbCum),),0)</f>
        <v>#NAME?</v>
      </c>
      <c r="K70" s="9" t="e">
        <f ca="1">IF($H70&lt;=K$14,OFFSET(ClmTop,MATCH(_XLL.RISKUNIFORM(0,1),largeProbCum),),0)</f>
        <v>#NAME?</v>
      </c>
      <c r="L70" s="9" t="e">
        <f ca="1">IF($H70&lt;=L$14,OFFSET(ClmTop,MATCH(_XLL.RISKUNIFORM(0,1),largeProbCum),),0)</f>
        <v>#NAME?</v>
      </c>
      <c r="M70" s="9" t="e">
        <f ca="1">IF($H70&lt;=M$14,OFFSET(ClmTop,MATCH(_XLL.RISKUNIFORM(0,1),largeProbCum),),0)</f>
        <v>#NAME?</v>
      </c>
      <c r="N70" s="9" t="e">
        <f ca="1">IF($H70&lt;=N$14,OFFSET(ClmTop,MATCH(_XLL.RISKUNIFORM(0,1),largeProbCum),),0)</f>
        <v>#NAME?</v>
      </c>
      <c r="O70" s="9" t="e">
        <f ca="1">IF($H70&lt;=O$14,OFFSET(ClmTop,MATCH(_XLL.RISKUNIFORM(0,1),largeProbCum),),0)</f>
        <v>#NAME?</v>
      </c>
      <c r="P70" s="9" t="e">
        <f ca="1">IF($H70&lt;=P$14,OFFSET(ClmTop,MATCH(_XLL.RISKUNIFORM(0,1),largeProbCum),),0)</f>
        <v>#NAME?</v>
      </c>
      <c r="Q70" s="9" t="e">
        <f ca="1">IF($H70&lt;=Q$14,OFFSET(ClmTop,MATCH(_XLL.RISKUNIFORM(0,1),largeProbCum),),0)</f>
        <v>#NAME?</v>
      </c>
    </row>
    <row r="71" spans="8:17" ht="12.75">
      <c r="H71" s="2">
        <f t="shared" si="7"/>
        <v>32</v>
      </c>
      <c r="I71" s="9" t="e">
        <f ca="1">IF($H71&lt;=I$14,OFFSET(ClmTop,MATCH(_XLL.RISKUNIFORM(0,1),largeProbCum),),0)</f>
        <v>#NAME?</v>
      </c>
      <c r="J71" s="9" t="e">
        <f ca="1">IF($H71&lt;=J$14,OFFSET(ClmTop,MATCH(_XLL.RISKUNIFORM(0,1),largeProbCum),),0)</f>
        <v>#NAME?</v>
      </c>
      <c r="K71" s="9" t="e">
        <f ca="1">IF($H71&lt;=K$14,OFFSET(ClmTop,MATCH(_XLL.RISKUNIFORM(0,1),largeProbCum),),0)</f>
        <v>#NAME?</v>
      </c>
      <c r="L71" s="9" t="e">
        <f ca="1">IF($H71&lt;=L$14,OFFSET(ClmTop,MATCH(_XLL.RISKUNIFORM(0,1),largeProbCum),),0)</f>
        <v>#NAME?</v>
      </c>
      <c r="M71" s="9" t="e">
        <f ca="1">IF($H71&lt;=M$14,OFFSET(ClmTop,MATCH(_XLL.RISKUNIFORM(0,1),largeProbCum),),0)</f>
        <v>#NAME?</v>
      </c>
      <c r="N71" s="9" t="e">
        <f ca="1">IF($H71&lt;=N$14,OFFSET(ClmTop,MATCH(_XLL.RISKUNIFORM(0,1),largeProbCum),),0)</f>
        <v>#NAME?</v>
      </c>
      <c r="O71" s="9" t="e">
        <f ca="1">IF($H71&lt;=O$14,OFFSET(ClmTop,MATCH(_XLL.RISKUNIFORM(0,1),largeProbCum),),0)</f>
        <v>#NAME?</v>
      </c>
      <c r="P71" s="9" t="e">
        <f ca="1">IF($H71&lt;=P$14,OFFSET(ClmTop,MATCH(_XLL.RISKUNIFORM(0,1),largeProbCum),),0)</f>
        <v>#NAME?</v>
      </c>
      <c r="Q71" s="9" t="e">
        <f ca="1">IF($H71&lt;=Q$14,OFFSET(ClmTop,MATCH(_XLL.RISKUNIFORM(0,1),largeProbCum),),0)</f>
        <v>#NAME?</v>
      </c>
    </row>
    <row r="72" spans="8:17" ht="12.75">
      <c r="H72" s="2">
        <f t="shared" si="7"/>
        <v>33</v>
      </c>
      <c r="I72" s="9" t="e">
        <f ca="1">IF($H72&lt;=I$14,OFFSET(ClmTop,MATCH(_XLL.RISKUNIFORM(0,1),largeProbCum),),0)</f>
        <v>#NAME?</v>
      </c>
      <c r="J72" s="9" t="e">
        <f ca="1">IF($H72&lt;=J$14,OFFSET(ClmTop,MATCH(_XLL.RISKUNIFORM(0,1),largeProbCum),),0)</f>
        <v>#NAME?</v>
      </c>
      <c r="K72" s="9" t="e">
        <f ca="1">IF($H72&lt;=K$14,OFFSET(ClmTop,MATCH(_XLL.RISKUNIFORM(0,1),largeProbCum),),0)</f>
        <v>#NAME?</v>
      </c>
      <c r="L72" s="9" t="e">
        <f ca="1">IF($H72&lt;=L$14,OFFSET(ClmTop,MATCH(_XLL.RISKUNIFORM(0,1),largeProbCum),),0)</f>
        <v>#NAME?</v>
      </c>
      <c r="M72" s="9" t="e">
        <f ca="1">IF($H72&lt;=M$14,OFFSET(ClmTop,MATCH(_XLL.RISKUNIFORM(0,1),largeProbCum),),0)</f>
        <v>#NAME?</v>
      </c>
      <c r="N72" s="9" t="e">
        <f ca="1">IF($H72&lt;=N$14,OFFSET(ClmTop,MATCH(_XLL.RISKUNIFORM(0,1),largeProbCum),),0)</f>
        <v>#NAME?</v>
      </c>
      <c r="O72" s="9" t="e">
        <f ca="1">IF($H72&lt;=O$14,OFFSET(ClmTop,MATCH(_XLL.RISKUNIFORM(0,1),largeProbCum),),0)</f>
        <v>#NAME?</v>
      </c>
      <c r="P72" s="9" t="e">
        <f ca="1">IF($H72&lt;=P$14,OFFSET(ClmTop,MATCH(_XLL.RISKUNIFORM(0,1),largeProbCum),),0)</f>
        <v>#NAME?</v>
      </c>
      <c r="Q72" s="9" t="e">
        <f ca="1">IF($H72&lt;=Q$14,OFFSET(ClmTop,MATCH(_XLL.RISKUNIFORM(0,1),largeProbCum),),0)</f>
        <v>#NAME?</v>
      </c>
    </row>
    <row r="73" spans="8:17" ht="12.75">
      <c r="H73" s="2">
        <f t="shared" si="7"/>
        <v>34</v>
      </c>
      <c r="I73" s="9" t="e">
        <f ca="1">IF($H73&lt;=I$14,OFFSET(ClmTop,MATCH(_XLL.RISKUNIFORM(0,1),largeProbCum),),0)</f>
        <v>#NAME?</v>
      </c>
      <c r="J73" s="9" t="e">
        <f ca="1">IF($H73&lt;=J$14,OFFSET(ClmTop,MATCH(_XLL.RISKUNIFORM(0,1),largeProbCum),),0)</f>
        <v>#NAME?</v>
      </c>
      <c r="K73" s="9" t="e">
        <f ca="1">IF($H73&lt;=K$14,OFFSET(ClmTop,MATCH(_XLL.RISKUNIFORM(0,1),largeProbCum),),0)</f>
        <v>#NAME?</v>
      </c>
      <c r="L73" s="9" t="e">
        <f ca="1">IF($H73&lt;=L$14,OFFSET(ClmTop,MATCH(_XLL.RISKUNIFORM(0,1),largeProbCum),),0)</f>
        <v>#NAME?</v>
      </c>
      <c r="M73" s="9" t="e">
        <f ca="1">IF($H73&lt;=M$14,OFFSET(ClmTop,MATCH(_XLL.RISKUNIFORM(0,1),largeProbCum),),0)</f>
        <v>#NAME?</v>
      </c>
      <c r="N73" s="9" t="e">
        <f ca="1">IF($H73&lt;=N$14,OFFSET(ClmTop,MATCH(_XLL.RISKUNIFORM(0,1),largeProbCum),),0)</f>
        <v>#NAME?</v>
      </c>
      <c r="O73" s="9" t="e">
        <f ca="1">IF($H73&lt;=O$14,OFFSET(ClmTop,MATCH(_XLL.RISKUNIFORM(0,1),largeProbCum),),0)</f>
        <v>#NAME?</v>
      </c>
      <c r="P73" s="9" t="e">
        <f ca="1">IF($H73&lt;=P$14,OFFSET(ClmTop,MATCH(_XLL.RISKUNIFORM(0,1),largeProbCum),),0)</f>
        <v>#NAME?</v>
      </c>
      <c r="Q73" s="9" t="e">
        <f ca="1">IF($H73&lt;=Q$14,OFFSET(ClmTop,MATCH(_XLL.RISKUNIFORM(0,1),largeProbCum),),0)</f>
        <v>#NAME?</v>
      </c>
    </row>
    <row r="74" spans="8:17" ht="12.75">
      <c r="H74" s="2">
        <f t="shared" si="7"/>
        <v>35</v>
      </c>
      <c r="I74" s="9" t="e">
        <f ca="1">IF($H74&lt;=I$14,OFFSET(ClmTop,MATCH(_XLL.RISKUNIFORM(0,1),largeProbCum),),0)</f>
        <v>#NAME?</v>
      </c>
      <c r="J74" s="9" t="e">
        <f ca="1">IF($H74&lt;=J$14,OFFSET(ClmTop,MATCH(_XLL.RISKUNIFORM(0,1),largeProbCum),),0)</f>
        <v>#NAME?</v>
      </c>
      <c r="K74" s="9" t="e">
        <f ca="1">IF($H74&lt;=K$14,OFFSET(ClmTop,MATCH(_XLL.RISKUNIFORM(0,1),largeProbCum),),0)</f>
        <v>#NAME?</v>
      </c>
      <c r="L74" s="9" t="e">
        <f ca="1">IF($H74&lt;=L$14,OFFSET(ClmTop,MATCH(_XLL.RISKUNIFORM(0,1),largeProbCum),),0)</f>
        <v>#NAME?</v>
      </c>
      <c r="M74" s="9" t="e">
        <f ca="1">IF($H74&lt;=M$14,OFFSET(ClmTop,MATCH(_XLL.RISKUNIFORM(0,1),largeProbCum),),0)</f>
        <v>#NAME?</v>
      </c>
      <c r="N74" s="9" t="e">
        <f ca="1">IF($H74&lt;=N$14,OFFSET(ClmTop,MATCH(_XLL.RISKUNIFORM(0,1),largeProbCum),),0)</f>
        <v>#NAME?</v>
      </c>
      <c r="O74" s="9" t="e">
        <f ca="1">IF($H74&lt;=O$14,OFFSET(ClmTop,MATCH(_XLL.RISKUNIFORM(0,1),largeProbCum),),0)</f>
        <v>#NAME?</v>
      </c>
      <c r="P74" s="9" t="e">
        <f ca="1">IF($H74&lt;=P$14,OFFSET(ClmTop,MATCH(_XLL.RISKUNIFORM(0,1),largeProbCum),),0)</f>
        <v>#NAME?</v>
      </c>
      <c r="Q74" s="9" t="e">
        <f ca="1">IF($H74&lt;=Q$14,OFFSET(ClmTop,MATCH(_XLL.RISKUNIFORM(0,1),largeProbCum),),0)</f>
        <v>#NAME?</v>
      </c>
    </row>
    <row r="75" spans="8:17" ht="12.75">
      <c r="H75" s="2">
        <f t="shared" si="7"/>
        <v>36</v>
      </c>
      <c r="I75" s="9" t="e">
        <f ca="1">IF($H75&lt;=I$14,OFFSET(ClmTop,MATCH(_XLL.RISKUNIFORM(0,1),largeProbCum),),0)</f>
        <v>#NAME?</v>
      </c>
      <c r="J75" s="9" t="e">
        <f ca="1">IF($H75&lt;=J$14,OFFSET(ClmTop,MATCH(_XLL.RISKUNIFORM(0,1),largeProbCum),),0)</f>
        <v>#NAME?</v>
      </c>
      <c r="K75" s="9" t="e">
        <f ca="1">IF($H75&lt;=K$14,OFFSET(ClmTop,MATCH(_XLL.RISKUNIFORM(0,1),largeProbCum),),0)</f>
        <v>#NAME?</v>
      </c>
      <c r="L75" s="9" t="e">
        <f ca="1">IF($H75&lt;=L$14,OFFSET(ClmTop,MATCH(_XLL.RISKUNIFORM(0,1),largeProbCum),),0)</f>
        <v>#NAME?</v>
      </c>
      <c r="M75" s="9" t="e">
        <f ca="1">IF($H75&lt;=M$14,OFFSET(ClmTop,MATCH(_XLL.RISKUNIFORM(0,1),largeProbCum),),0)</f>
        <v>#NAME?</v>
      </c>
      <c r="N75" s="9" t="e">
        <f ca="1">IF($H75&lt;=N$14,OFFSET(ClmTop,MATCH(_XLL.RISKUNIFORM(0,1),largeProbCum),),0)</f>
        <v>#NAME?</v>
      </c>
      <c r="O75" s="9" t="e">
        <f ca="1">IF($H75&lt;=O$14,OFFSET(ClmTop,MATCH(_XLL.RISKUNIFORM(0,1),largeProbCum),),0)</f>
        <v>#NAME?</v>
      </c>
      <c r="P75" s="9" t="e">
        <f ca="1">IF($H75&lt;=P$14,OFFSET(ClmTop,MATCH(_XLL.RISKUNIFORM(0,1),largeProbCum),),0)</f>
        <v>#NAME?</v>
      </c>
      <c r="Q75" s="9" t="e">
        <f ca="1">IF($H75&lt;=Q$14,OFFSET(ClmTop,MATCH(_XLL.RISKUNIFORM(0,1),largeProbCum),),0)</f>
        <v>#NAME?</v>
      </c>
    </row>
    <row r="76" spans="8:17" ht="12.75">
      <c r="H76" s="2">
        <f t="shared" si="7"/>
        <v>37</v>
      </c>
      <c r="I76" s="9" t="e">
        <f ca="1">IF($H76&lt;=I$14,OFFSET(ClmTop,MATCH(_XLL.RISKUNIFORM(0,1),largeProbCum),),0)</f>
        <v>#NAME?</v>
      </c>
      <c r="J76" s="9" t="e">
        <f ca="1">IF($H76&lt;=J$14,OFFSET(ClmTop,MATCH(_XLL.RISKUNIFORM(0,1),largeProbCum),),0)</f>
        <v>#NAME?</v>
      </c>
      <c r="K76" s="9" t="e">
        <f ca="1">IF($H76&lt;=K$14,OFFSET(ClmTop,MATCH(_XLL.RISKUNIFORM(0,1),largeProbCum),),0)</f>
        <v>#NAME?</v>
      </c>
      <c r="L76" s="9" t="e">
        <f ca="1">IF($H76&lt;=L$14,OFFSET(ClmTop,MATCH(_XLL.RISKUNIFORM(0,1),largeProbCum),),0)</f>
        <v>#NAME?</v>
      </c>
      <c r="M76" s="9" t="e">
        <f ca="1">IF($H76&lt;=M$14,OFFSET(ClmTop,MATCH(_XLL.RISKUNIFORM(0,1),largeProbCum),),0)</f>
        <v>#NAME?</v>
      </c>
      <c r="N76" s="9" t="e">
        <f ca="1">IF($H76&lt;=N$14,OFFSET(ClmTop,MATCH(_XLL.RISKUNIFORM(0,1),largeProbCum),),0)</f>
        <v>#NAME?</v>
      </c>
      <c r="O76" s="9" t="e">
        <f ca="1">IF($H76&lt;=O$14,OFFSET(ClmTop,MATCH(_XLL.RISKUNIFORM(0,1),largeProbCum),),0)</f>
        <v>#NAME?</v>
      </c>
      <c r="P76" s="9" t="e">
        <f ca="1">IF($H76&lt;=P$14,OFFSET(ClmTop,MATCH(_XLL.RISKUNIFORM(0,1),largeProbCum),),0)</f>
        <v>#NAME?</v>
      </c>
      <c r="Q76" s="9" t="e">
        <f ca="1">IF($H76&lt;=Q$14,OFFSET(ClmTop,MATCH(_XLL.RISKUNIFORM(0,1),largeProbCum),),0)</f>
        <v>#NAME?</v>
      </c>
    </row>
    <row r="77" spans="8:17" ht="12.75">
      <c r="H77" s="2">
        <f t="shared" si="7"/>
        <v>38</v>
      </c>
      <c r="I77" s="9" t="e">
        <f ca="1">IF($H77&lt;=I$14,OFFSET(ClmTop,MATCH(_XLL.RISKUNIFORM(0,1),largeProbCum),),0)</f>
        <v>#NAME?</v>
      </c>
      <c r="J77" s="9" t="e">
        <f ca="1">IF($H77&lt;=J$14,OFFSET(ClmTop,MATCH(_XLL.RISKUNIFORM(0,1),largeProbCum),),0)</f>
        <v>#NAME?</v>
      </c>
      <c r="K77" s="9" t="e">
        <f ca="1">IF($H77&lt;=K$14,OFFSET(ClmTop,MATCH(_XLL.RISKUNIFORM(0,1),largeProbCum),),0)</f>
        <v>#NAME?</v>
      </c>
      <c r="L77" s="9" t="e">
        <f ca="1">IF($H77&lt;=L$14,OFFSET(ClmTop,MATCH(_XLL.RISKUNIFORM(0,1),largeProbCum),),0)</f>
        <v>#NAME?</v>
      </c>
      <c r="M77" s="9" t="e">
        <f ca="1">IF($H77&lt;=M$14,OFFSET(ClmTop,MATCH(_XLL.RISKUNIFORM(0,1),largeProbCum),),0)</f>
        <v>#NAME?</v>
      </c>
      <c r="N77" s="9" t="e">
        <f ca="1">IF($H77&lt;=N$14,OFFSET(ClmTop,MATCH(_XLL.RISKUNIFORM(0,1),largeProbCum),),0)</f>
        <v>#NAME?</v>
      </c>
      <c r="O77" s="9" t="e">
        <f ca="1">IF($H77&lt;=O$14,OFFSET(ClmTop,MATCH(_XLL.RISKUNIFORM(0,1),largeProbCum),),0)</f>
        <v>#NAME?</v>
      </c>
      <c r="P77" s="9" t="e">
        <f ca="1">IF($H77&lt;=P$14,OFFSET(ClmTop,MATCH(_XLL.RISKUNIFORM(0,1),largeProbCum),),0)</f>
        <v>#NAME?</v>
      </c>
      <c r="Q77" s="9" t="e">
        <f ca="1">IF($H77&lt;=Q$14,OFFSET(ClmTop,MATCH(_XLL.RISKUNIFORM(0,1),largeProbCum),),0)</f>
        <v>#NAME?</v>
      </c>
    </row>
    <row r="78" spans="8:17" ht="12.75">
      <c r="H78" s="2">
        <f t="shared" si="7"/>
        <v>39</v>
      </c>
      <c r="I78" s="9" t="e">
        <f ca="1">IF($H78&lt;=I$14,OFFSET(ClmTop,MATCH(_XLL.RISKUNIFORM(0,1),largeProbCum),),0)</f>
        <v>#NAME?</v>
      </c>
      <c r="J78" s="9" t="e">
        <f ca="1">IF($H78&lt;=J$14,OFFSET(ClmTop,MATCH(_XLL.RISKUNIFORM(0,1),largeProbCum),),0)</f>
        <v>#NAME?</v>
      </c>
      <c r="K78" s="9" t="e">
        <f ca="1">IF($H78&lt;=K$14,OFFSET(ClmTop,MATCH(_XLL.RISKUNIFORM(0,1),largeProbCum),),0)</f>
        <v>#NAME?</v>
      </c>
      <c r="L78" s="9" t="e">
        <f ca="1">IF($H78&lt;=L$14,OFFSET(ClmTop,MATCH(_XLL.RISKUNIFORM(0,1),largeProbCum),),0)</f>
        <v>#NAME?</v>
      </c>
      <c r="M78" s="9" t="e">
        <f ca="1">IF($H78&lt;=M$14,OFFSET(ClmTop,MATCH(_XLL.RISKUNIFORM(0,1),largeProbCum),),0)</f>
        <v>#NAME?</v>
      </c>
      <c r="N78" s="9" t="e">
        <f ca="1">IF($H78&lt;=N$14,OFFSET(ClmTop,MATCH(_XLL.RISKUNIFORM(0,1),largeProbCum),),0)</f>
        <v>#NAME?</v>
      </c>
      <c r="O78" s="9" t="e">
        <f ca="1">IF($H78&lt;=O$14,OFFSET(ClmTop,MATCH(_XLL.RISKUNIFORM(0,1),largeProbCum),),0)</f>
        <v>#NAME?</v>
      </c>
      <c r="P78" s="9" t="e">
        <f ca="1">IF($H78&lt;=P$14,OFFSET(ClmTop,MATCH(_XLL.RISKUNIFORM(0,1),largeProbCum),),0)</f>
        <v>#NAME?</v>
      </c>
      <c r="Q78" s="9" t="e">
        <f ca="1">IF($H78&lt;=Q$14,OFFSET(ClmTop,MATCH(_XLL.RISKUNIFORM(0,1),largeProbCum),),0)</f>
        <v>#NAME?</v>
      </c>
    </row>
    <row r="79" spans="8:17" ht="12.75">
      <c r="H79" s="2">
        <f t="shared" si="7"/>
        <v>40</v>
      </c>
      <c r="I79" s="9" t="e">
        <f ca="1">IF($H79&lt;=I$14,OFFSET(ClmTop,MATCH(_XLL.RISKUNIFORM(0,1),largeProbCum),),0)</f>
        <v>#NAME?</v>
      </c>
      <c r="J79" s="9" t="e">
        <f ca="1">IF($H79&lt;=J$14,OFFSET(ClmTop,MATCH(_XLL.RISKUNIFORM(0,1),largeProbCum),),0)</f>
        <v>#NAME?</v>
      </c>
      <c r="K79" s="9" t="e">
        <f ca="1">IF($H79&lt;=K$14,OFFSET(ClmTop,MATCH(_XLL.RISKUNIFORM(0,1),largeProbCum),),0)</f>
        <v>#NAME?</v>
      </c>
      <c r="L79" s="9" t="e">
        <f ca="1">IF($H79&lt;=L$14,OFFSET(ClmTop,MATCH(_XLL.RISKUNIFORM(0,1),largeProbCum),),0)</f>
        <v>#NAME?</v>
      </c>
      <c r="M79" s="9" t="e">
        <f ca="1">IF($H79&lt;=M$14,OFFSET(ClmTop,MATCH(_XLL.RISKUNIFORM(0,1),largeProbCum),),0)</f>
        <v>#NAME?</v>
      </c>
      <c r="N79" s="9" t="e">
        <f ca="1">IF($H79&lt;=N$14,OFFSET(ClmTop,MATCH(_XLL.RISKUNIFORM(0,1),largeProbCum),),0)</f>
        <v>#NAME?</v>
      </c>
      <c r="O79" s="9" t="e">
        <f ca="1">IF($H79&lt;=O$14,OFFSET(ClmTop,MATCH(_XLL.RISKUNIFORM(0,1),largeProbCum),),0)</f>
        <v>#NAME?</v>
      </c>
      <c r="P79" s="9" t="e">
        <f ca="1">IF($H79&lt;=P$14,OFFSET(ClmTop,MATCH(_XLL.RISKUNIFORM(0,1),largeProbCum),),0)</f>
        <v>#NAME?</v>
      </c>
      <c r="Q79" s="9" t="e">
        <f ca="1">IF($H79&lt;=Q$14,OFFSET(ClmTop,MATCH(_XLL.RISKUNIFORM(0,1),largeProbCum),),0)</f>
        <v>#NAME?</v>
      </c>
    </row>
    <row r="80" spans="8:17" ht="12.75">
      <c r="H80" s="2">
        <f t="shared" si="7"/>
        <v>41</v>
      </c>
      <c r="I80" s="9" t="e">
        <f ca="1">IF($H80&lt;=I$14,OFFSET(ClmTop,MATCH(_XLL.RISKUNIFORM(0,1),largeProbCum),),0)</f>
        <v>#NAME?</v>
      </c>
      <c r="J80" s="9" t="e">
        <f ca="1">IF($H80&lt;=J$14,OFFSET(ClmTop,MATCH(_XLL.RISKUNIFORM(0,1),largeProbCum),),0)</f>
        <v>#NAME?</v>
      </c>
      <c r="K80" s="9" t="e">
        <f ca="1">IF($H80&lt;=K$14,OFFSET(ClmTop,MATCH(_XLL.RISKUNIFORM(0,1),largeProbCum),),0)</f>
        <v>#NAME?</v>
      </c>
      <c r="L80" s="9" t="e">
        <f ca="1">IF($H80&lt;=L$14,OFFSET(ClmTop,MATCH(_XLL.RISKUNIFORM(0,1),largeProbCum),),0)</f>
        <v>#NAME?</v>
      </c>
      <c r="M80" s="9" t="e">
        <f ca="1">IF($H80&lt;=M$14,OFFSET(ClmTop,MATCH(_XLL.RISKUNIFORM(0,1),largeProbCum),),0)</f>
        <v>#NAME?</v>
      </c>
      <c r="N80" s="9" t="e">
        <f ca="1">IF($H80&lt;=N$14,OFFSET(ClmTop,MATCH(_XLL.RISKUNIFORM(0,1),largeProbCum),),0)</f>
        <v>#NAME?</v>
      </c>
      <c r="O80" s="9" t="e">
        <f ca="1">IF($H80&lt;=O$14,OFFSET(ClmTop,MATCH(_XLL.RISKUNIFORM(0,1),largeProbCum),),0)</f>
        <v>#NAME?</v>
      </c>
      <c r="P80" s="9" t="e">
        <f ca="1">IF($H80&lt;=P$14,OFFSET(ClmTop,MATCH(_XLL.RISKUNIFORM(0,1),largeProbCum),),0)</f>
        <v>#NAME?</v>
      </c>
      <c r="Q80" s="9" t="e">
        <f ca="1">IF($H80&lt;=Q$14,OFFSET(ClmTop,MATCH(_XLL.RISKUNIFORM(0,1),largeProbCum),),0)</f>
        <v>#NAME?</v>
      </c>
    </row>
    <row r="81" spans="8:17" ht="12.75">
      <c r="H81" s="2">
        <f t="shared" si="7"/>
        <v>42</v>
      </c>
      <c r="I81" s="9" t="e">
        <f ca="1">IF($H81&lt;=I$14,OFFSET(ClmTop,MATCH(_XLL.RISKUNIFORM(0,1),largeProbCum),),0)</f>
        <v>#NAME?</v>
      </c>
      <c r="J81" s="9" t="e">
        <f ca="1">IF($H81&lt;=J$14,OFFSET(ClmTop,MATCH(_XLL.RISKUNIFORM(0,1),largeProbCum),),0)</f>
        <v>#NAME?</v>
      </c>
      <c r="K81" s="9" t="e">
        <f ca="1">IF($H81&lt;=K$14,OFFSET(ClmTop,MATCH(_XLL.RISKUNIFORM(0,1),largeProbCum),),0)</f>
        <v>#NAME?</v>
      </c>
      <c r="L81" s="9" t="e">
        <f ca="1">IF($H81&lt;=L$14,OFFSET(ClmTop,MATCH(_XLL.RISKUNIFORM(0,1),largeProbCum),),0)</f>
        <v>#NAME?</v>
      </c>
      <c r="M81" s="9" t="e">
        <f ca="1">IF($H81&lt;=M$14,OFFSET(ClmTop,MATCH(_XLL.RISKUNIFORM(0,1),largeProbCum),),0)</f>
        <v>#NAME?</v>
      </c>
      <c r="N81" s="9" t="e">
        <f ca="1">IF($H81&lt;=N$14,OFFSET(ClmTop,MATCH(_XLL.RISKUNIFORM(0,1),largeProbCum),),0)</f>
        <v>#NAME?</v>
      </c>
      <c r="O81" s="9" t="e">
        <f ca="1">IF($H81&lt;=O$14,OFFSET(ClmTop,MATCH(_XLL.RISKUNIFORM(0,1),largeProbCum),),0)</f>
        <v>#NAME?</v>
      </c>
      <c r="P81" s="9" t="e">
        <f ca="1">IF($H81&lt;=P$14,OFFSET(ClmTop,MATCH(_XLL.RISKUNIFORM(0,1),largeProbCum),),0)</f>
        <v>#NAME?</v>
      </c>
      <c r="Q81" s="9" t="e">
        <f ca="1">IF($H81&lt;=Q$14,OFFSET(ClmTop,MATCH(_XLL.RISKUNIFORM(0,1),largeProbCum),),0)</f>
        <v>#NAME?</v>
      </c>
    </row>
    <row r="82" spans="8:17" ht="12.75">
      <c r="H82" s="2">
        <f t="shared" si="7"/>
        <v>43</v>
      </c>
      <c r="I82" s="9" t="e">
        <f ca="1">IF($H82&lt;=I$14,OFFSET(ClmTop,MATCH(_XLL.RISKUNIFORM(0,1),largeProbCum),),0)</f>
        <v>#NAME?</v>
      </c>
      <c r="J82" s="9" t="e">
        <f ca="1">IF($H82&lt;=J$14,OFFSET(ClmTop,MATCH(_XLL.RISKUNIFORM(0,1),largeProbCum),),0)</f>
        <v>#NAME?</v>
      </c>
      <c r="K82" s="9" t="e">
        <f ca="1">IF($H82&lt;=K$14,OFFSET(ClmTop,MATCH(_XLL.RISKUNIFORM(0,1),largeProbCum),),0)</f>
        <v>#NAME?</v>
      </c>
      <c r="L82" s="9" t="e">
        <f ca="1">IF($H82&lt;=L$14,OFFSET(ClmTop,MATCH(_XLL.RISKUNIFORM(0,1),largeProbCum),),0)</f>
        <v>#NAME?</v>
      </c>
      <c r="M82" s="9" t="e">
        <f ca="1">IF($H82&lt;=M$14,OFFSET(ClmTop,MATCH(_XLL.RISKUNIFORM(0,1),largeProbCum),),0)</f>
        <v>#NAME?</v>
      </c>
      <c r="N82" s="9" t="e">
        <f ca="1">IF($H82&lt;=N$14,OFFSET(ClmTop,MATCH(_XLL.RISKUNIFORM(0,1),largeProbCum),),0)</f>
        <v>#NAME?</v>
      </c>
      <c r="O82" s="9" t="e">
        <f ca="1">IF($H82&lt;=O$14,OFFSET(ClmTop,MATCH(_XLL.RISKUNIFORM(0,1),largeProbCum),),0)</f>
        <v>#NAME?</v>
      </c>
      <c r="P82" s="9" t="e">
        <f ca="1">IF($H82&lt;=P$14,OFFSET(ClmTop,MATCH(_XLL.RISKUNIFORM(0,1),largeProbCum),),0)</f>
        <v>#NAME?</v>
      </c>
      <c r="Q82" s="9" t="e">
        <f ca="1">IF($H82&lt;=Q$14,OFFSET(ClmTop,MATCH(_XLL.RISKUNIFORM(0,1),largeProbCum),),0)</f>
        <v>#NAME?</v>
      </c>
    </row>
    <row r="83" spans="8:17" ht="12.75">
      <c r="H83" s="2">
        <f t="shared" si="7"/>
        <v>44</v>
      </c>
      <c r="I83" s="9" t="e">
        <f ca="1">IF($H83&lt;=I$14,OFFSET(ClmTop,MATCH(_XLL.RISKUNIFORM(0,1),largeProbCum),),0)</f>
        <v>#NAME?</v>
      </c>
      <c r="J83" s="9" t="e">
        <f ca="1">IF($H83&lt;=J$14,OFFSET(ClmTop,MATCH(_XLL.RISKUNIFORM(0,1),largeProbCum),),0)</f>
        <v>#NAME?</v>
      </c>
      <c r="K83" s="9" t="e">
        <f ca="1">IF($H83&lt;=K$14,OFFSET(ClmTop,MATCH(_XLL.RISKUNIFORM(0,1),largeProbCum),),0)</f>
        <v>#NAME?</v>
      </c>
      <c r="L83" s="9" t="e">
        <f ca="1">IF($H83&lt;=L$14,OFFSET(ClmTop,MATCH(_XLL.RISKUNIFORM(0,1),largeProbCum),),0)</f>
        <v>#NAME?</v>
      </c>
      <c r="M83" s="9" t="e">
        <f ca="1">IF($H83&lt;=M$14,OFFSET(ClmTop,MATCH(_XLL.RISKUNIFORM(0,1),largeProbCum),),0)</f>
        <v>#NAME?</v>
      </c>
      <c r="N83" s="9" t="e">
        <f ca="1">IF($H83&lt;=N$14,OFFSET(ClmTop,MATCH(_XLL.RISKUNIFORM(0,1),largeProbCum),),0)</f>
        <v>#NAME?</v>
      </c>
      <c r="O83" s="9" t="e">
        <f ca="1">IF($H83&lt;=O$14,OFFSET(ClmTop,MATCH(_XLL.RISKUNIFORM(0,1),largeProbCum),),0)</f>
        <v>#NAME?</v>
      </c>
      <c r="P83" s="9" t="e">
        <f ca="1">IF($H83&lt;=P$14,OFFSET(ClmTop,MATCH(_XLL.RISKUNIFORM(0,1),largeProbCum),),0)</f>
        <v>#NAME?</v>
      </c>
      <c r="Q83" s="9" t="e">
        <f ca="1">IF($H83&lt;=Q$14,OFFSET(ClmTop,MATCH(_XLL.RISKUNIFORM(0,1),largeProbCum),),0)</f>
        <v>#NAME?</v>
      </c>
    </row>
    <row r="84" spans="8:17" ht="12.75">
      <c r="H84" s="2">
        <f t="shared" si="7"/>
        <v>45</v>
      </c>
      <c r="I84" s="9" t="e">
        <f ca="1">IF($H84&lt;=I$14,OFFSET(ClmTop,MATCH(_XLL.RISKUNIFORM(0,1),largeProbCum),),0)</f>
        <v>#NAME?</v>
      </c>
      <c r="J84" s="9" t="e">
        <f ca="1">IF($H84&lt;=J$14,OFFSET(ClmTop,MATCH(_XLL.RISKUNIFORM(0,1),largeProbCum),),0)</f>
        <v>#NAME?</v>
      </c>
      <c r="K84" s="9" t="e">
        <f ca="1">IF($H84&lt;=K$14,OFFSET(ClmTop,MATCH(_XLL.RISKUNIFORM(0,1),largeProbCum),),0)</f>
        <v>#NAME?</v>
      </c>
      <c r="L84" s="9" t="e">
        <f ca="1">IF($H84&lt;=L$14,OFFSET(ClmTop,MATCH(_XLL.RISKUNIFORM(0,1),largeProbCum),),0)</f>
        <v>#NAME?</v>
      </c>
      <c r="M84" s="9" t="e">
        <f ca="1">IF($H84&lt;=M$14,OFFSET(ClmTop,MATCH(_XLL.RISKUNIFORM(0,1),largeProbCum),),0)</f>
        <v>#NAME?</v>
      </c>
      <c r="N84" s="9" t="e">
        <f ca="1">IF($H84&lt;=N$14,OFFSET(ClmTop,MATCH(_XLL.RISKUNIFORM(0,1),largeProbCum),),0)</f>
        <v>#NAME?</v>
      </c>
      <c r="O84" s="9" t="e">
        <f ca="1">IF($H84&lt;=O$14,OFFSET(ClmTop,MATCH(_XLL.RISKUNIFORM(0,1),largeProbCum),),0)</f>
        <v>#NAME?</v>
      </c>
      <c r="P84" s="9" t="e">
        <f ca="1">IF($H84&lt;=P$14,OFFSET(ClmTop,MATCH(_XLL.RISKUNIFORM(0,1),largeProbCum),),0)</f>
        <v>#NAME?</v>
      </c>
      <c r="Q84" s="9" t="e">
        <f ca="1">IF($H84&lt;=Q$14,OFFSET(ClmTop,MATCH(_XLL.RISKUNIFORM(0,1),largeProbCum),),0)</f>
        <v>#NAME?</v>
      </c>
    </row>
    <row r="85" spans="8:17" ht="12.75">
      <c r="H85" s="2">
        <f t="shared" si="7"/>
        <v>46</v>
      </c>
      <c r="I85" s="9" t="e">
        <f ca="1">IF($H85&lt;=I$14,OFFSET(ClmTop,MATCH(_XLL.RISKUNIFORM(0,1),largeProbCum),),0)</f>
        <v>#NAME?</v>
      </c>
      <c r="J85" s="9" t="e">
        <f ca="1">IF($H85&lt;=J$14,OFFSET(ClmTop,MATCH(_XLL.RISKUNIFORM(0,1),largeProbCum),),0)</f>
        <v>#NAME?</v>
      </c>
      <c r="K85" s="9" t="e">
        <f ca="1">IF($H85&lt;=K$14,OFFSET(ClmTop,MATCH(_XLL.RISKUNIFORM(0,1),largeProbCum),),0)</f>
        <v>#NAME?</v>
      </c>
      <c r="L85" s="9" t="e">
        <f ca="1">IF($H85&lt;=L$14,OFFSET(ClmTop,MATCH(_XLL.RISKUNIFORM(0,1),largeProbCum),),0)</f>
        <v>#NAME?</v>
      </c>
      <c r="M85" s="9" t="e">
        <f ca="1">IF($H85&lt;=M$14,OFFSET(ClmTop,MATCH(_XLL.RISKUNIFORM(0,1),largeProbCum),),0)</f>
        <v>#NAME?</v>
      </c>
      <c r="N85" s="9" t="e">
        <f ca="1">IF($H85&lt;=N$14,OFFSET(ClmTop,MATCH(_XLL.RISKUNIFORM(0,1),largeProbCum),),0)</f>
        <v>#NAME?</v>
      </c>
      <c r="O85" s="9" t="e">
        <f ca="1">IF($H85&lt;=O$14,OFFSET(ClmTop,MATCH(_XLL.RISKUNIFORM(0,1),largeProbCum),),0)</f>
        <v>#NAME?</v>
      </c>
      <c r="P85" s="9" t="e">
        <f ca="1">IF($H85&lt;=P$14,OFFSET(ClmTop,MATCH(_XLL.RISKUNIFORM(0,1),largeProbCum),),0)</f>
        <v>#NAME?</v>
      </c>
      <c r="Q85" s="9" t="e">
        <f ca="1">IF($H85&lt;=Q$14,OFFSET(ClmTop,MATCH(_XLL.RISKUNIFORM(0,1),largeProbCum),),0)</f>
        <v>#NAME?</v>
      </c>
    </row>
    <row r="86" spans="8:17" ht="12.75">
      <c r="H86" s="2">
        <f t="shared" si="7"/>
        <v>47</v>
      </c>
      <c r="I86" s="9" t="e">
        <f ca="1">IF($H86&lt;=I$14,OFFSET(ClmTop,MATCH(_XLL.RISKUNIFORM(0,1),largeProbCum),),0)</f>
        <v>#NAME?</v>
      </c>
      <c r="J86" s="9" t="e">
        <f ca="1">IF($H86&lt;=J$14,OFFSET(ClmTop,MATCH(_XLL.RISKUNIFORM(0,1),largeProbCum),),0)</f>
        <v>#NAME?</v>
      </c>
      <c r="K86" s="9" t="e">
        <f ca="1">IF($H86&lt;=K$14,OFFSET(ClmTop,MATCH(_XLL.RISKUNIFORM(0,1),largeProbCum),),0)</f>
        <v>#NAME?</v>
      </c>
      <c r="L86" s="9" t="e">
        <f ca="1">IF($H86&lt;=L$14,OFFSET(ClmTop,MATCH(_XLL.RISKUNIFORM(0,1),largeProbCum),),0)</f>
        <v>#NAME?</v>
      </c>
      <c r="M86" s="9" t="e">
        <f ca="1">IF($H86&lt;=M$14,OFFSET(ClmTop,MATCH(_XLL.RISKUNIFORM(0,1),largeProbCum),),0)</f>
        <v>#NAME?</v>
      </c>
      <c r="N86" s="9" t="e">
        <f ca="1">IF($H86&lt;=N$14,OFFSET(ClmTop,MATCH(_XLL.RISKUNIFORM(0,1),largeProbCum),),0)</f>
        <v>#NAME?</v>
      </c>
      <c r="O86" s="9" t="e">
        <f ca="1">IF($H86&lt;=O$14,OFFSET(ClmTop,MATCH(_XLL.RISKUNIFORM(0,1),largeProbCum),),0)</f>
        <v>#NAME?</v>
      </c>
      <c r="P86" s="9" t="e">
        <f ca="1">IF($H86&lt;=P$14,OFFSET(ClmTop,MATCH(_XLL.RISKUNIFORM(0,1),largeProbCum),),0)</f>
        <v>#NAME?</v>
      </c>
      <c r="Q86" s="9" t="e">
        <f ca="1">IF($H86&lt;=Q$14,OFFSET(ClmTop,MATCH(_XLL.RISKUNIFORM(0,1),largeProbCum),),0)</f>
        <v>#NAME?</v>
      </c>
    </row>
    <row r="87" spans="8:17" ht="12.75">
      <c r="H87" s="2">
        <f t="shared" si="7"/>
        <v>48</v>
      </c>
      <c r="I87" s="9" t="e">
        <f ca="1">IF($H87&lt;=I$14,OFFSET(ClmTop,MATCH(_XLL.RISKUNIFORM(0,1),largeProbCum),),0)</f>
        <v>#NAME?</v>
      </c>
      <c r="J87" s="9" t="e">
        <f ca="1">IF($H87&lt;=J$14,OFFSET(ClmTop,MATCH(_XLL.RISKUNIFORM(0,1),largeProbCum),),0)</f>
        <v>#NAME?</v>
      </c>
      <c r="K87" s="9" t="e">
        <f ca="1">IF($H87&lt;=K$14,OFFSET(ClmTop,MATCH(_XLL.RISKUNIFORM(0,1),largeProbCum),),0)</f>
        <v>#NAME?</v>
      </c>
      <c r="L87" s="9" t="e">
        <f ca="1">IF($H87&lt;=L$14,OFFSET(ClmTop,MATCH(_XLL.RISKUNIFORM(0,1),largeProbCum),),0)</f>
        <v>#NAME?</v>
      </c>
      <c r="M87" s="9" t="e">
        <f ca="1">IF($H87&lt;=M$14,OFFSET(ClmTop,MATCH(_XLL.RISKUNIFORM(0,1),largeProbCum),),0)</f>
        <v>#NAME?</v>
      </c>
      <c r="N87" s="9" t="e">
        <f ca="1">IF($H87&lt;=N$14,OFFSET(ClmTop,MATCH(_XLL.RISKUNIFORM(0,1),largeProbCum),),0)</f>
        <v>#NAME?</v>
      </c>
      <c r="O87" s="9" t="e">
        <f ca="1">IF($H87&lt;=O$14,OFFSET(ClmTop,MATCH(_XLL.RISKUNIFORM(0,1),largeProbCum),),0)</f>
        <v>#NAME?</v>
      </c>
      <c r="P87" s="9" t="e">
        <f ca="1">IF($H87&lt;=P$14,OFFSET(ClmTop,MATCH(_XLL.RISKUNIFORM(0,1),largeProbCum),),0)</f>
        <v>#NAME?</v>
      </c>
      <c r="Q87" s="9" t="e">
        <f ca="1">IF($H87&lt;=Q$14,OFFSET(ClmTop,MATCH(_XLL.RISKUNIFORM(0,1),largeProbCum),),0)</f>
        <v>#NAME?</v>
      </c>
    </row>
    <row r="88" spans="8:17" ht="12.75">
      <c r="H88" s="2">
        <f aca="true" t="shared" si="8" ref="H88:H101">H87+1</f>
        <v>49</v>
      </c>
      <c r="I88" s="9" t="e">
        <f ca="1">IF($H88&lt;=I$14,OFFSET(ClmTop,MATCH(_XLL.RISKUNIFORM(0,1),largeProbCum),),0)</f>
        <v>#NAME?</v>
      </c>
      <c r="J88" s="9" t="e">
        <f ca="1">IF($H88&lt;=J$14,OFFSET(ClmTop,MATCH(_XLL.RISKUNIFORM(0,1),largeProbCum),),0)</f>
        <v>#NAME?</v>
      </c>
      <c r="K88" s="9" t="e">
        <f ca="1">IF($H88&lt;=K$14,OFFSET(ClmTop,MATCH(_XLL.RISKUNIFORM(0,1),largeProbCum),),0)</f>
        <v>#NAME?</v>
      </c>
      <c r="L88" s="9" t="e">
        <f ca="1">IF($H88&lt;=L$14,OFFSET(ClmTop,MATCH(_XLL.RISKUNIFORM(0,1),largeProbCum),),0)</f>
        <v>#NAME?</v>
      </c>
      <c r="M88" s="9" t="e">
        <f ca="1">IF($H88&lt;=M$14,OFFSET(ClmTop,MATCH(_XLL.RISKUNIFORM(0,1),largeProbCum),),0)</f>
        <v>#NAME?</v>
      </c>
      <c r="N88" s="9" t="e">
        <f ca="1">IF($H88&lt;=N$14,OFFSET(ClmTop,MATCH(_XLL.RISKUNIFORM(0,1),largeProbCum),),0)</f>
        <v>#NAME?</v>
      </c>
      <c r="O88" s="9" t="e">
        <f ca="1">IF($H88&lt;=O$14,OFFSET(ClmTop,MATCH(_XLL.RISKUNIFORM(0,1),largeProbCum),),0)</f>
        <v>#NAME?</v>
      </c>
      <c r="P88" s="9" t="e">
        <f ca="1">IF($H88&lt;=P$14,OFFSET(ClmTop,MATCH(_XLL.RISKUNIFORM(0,1),largeProbCum),),0)</f>
        <v>#NAME?</v>
      </c>
      <c r="Q88" s="9" t="e">
        <f ca="1">IF($H88&lt;=Q$14,OFFSET(ClmTop,MATCH(_XLL.RISKUNIFORM(0,1),largeProbCum),),0)</f>
        <v>#NAME?</v>
      </c>
    </row>
    <row r="89" spans="8:17" ht="12.75">
      <c r="H89" s="2">
        <f t="shared" si="8"/>
        <v>50</v>
      </c>
      <c r="I89" s="9" t="e">
        <f ca="1">IF($H89&lt;=I$14,OFFSET(ClmTop,MATCH(_XLL.RISKUNIFORM(0,1),largeProbCum),),0)</f>
        <v>#NAME?</v>
      </c>
      <c r="J89" s="9" t="e">
        <f ca="1">IF($H89&lt;=J$14,OFFSET(ClmTop,MATCH(_XLL.RISKUNIFORM(0,1),largeProbCum),),0)</f>
        <v>#NAME?</v>
      </c>
      <c r="K89" s="9" t="e">
        <f ca="1">IF($H89&lt;=K$14,OFFSET(ClmTop,MATCH(_XLL.RISKUNIFORM(0,1),largeProbCum),),0)</f>
        <v>#NAME?</v>
      </c>
      <c r="L89" s="9" t="e">
        <f ca="1">IF($H89&lt;=L$14,OFFSET(ClmTop,MATCH(_XLL.RISKUNIFORM(0,1),largeProbCum),),0)</f>
        <v>#NAME?</v>
      </c>
      <c r="M89" s="9" t="e">
        <f ca="1">IF($H89&lt;=M$14,OFFSET(ClmTop,MATCH(_XLL.RISKUNIFORM(0,1),largeProbCum),),0)</f>
        <v>#NAME?</v>
      </c>
      <c r="N89" s="9" t="e">
        <f ca="1">IF($H89&lt;=N$14,OFFSET(ClmTop,MATCH(_XLL.RISKUNIFORM(0,1),largeProbCum),),0)</f>
        <v>#NAME?</v>
      </c>
      <c r="O89" s="9" t="e">
        <f ca="1">IF($H89&lt;=O$14,OFFSET(ClmTop,MATCH(_XLL.RISKUNIFORM(0,1),largeProbCum),),0)</f>
        <v>#NAME?</v>
      </c>
      <c r="P89" s="9" t="e">
        <f ca="1">IF($H89&lt;=P$14,OFFSET(ClmTop,MATCH(_XLL.RISKUNIFORM(0,1),largeProbCum),),0)</f>
        <v>#NAME?</v>
      </c>
      <c r="Q89" s="9" t="e">
        <f ca="1">IF($H89&lt;=Q$14,OFFSET(ClmTop,MATCH(_XLL.RISKUNIFORM(0,1),largeProbCum),),0)</f>
        <v>#NAME?</v>
      </c>
    </row>
    <row r="90" spans="8:17" ht="12.75">
      <c r="H90" s="2">
        <f t="shared" si="8"/>
        <v>51</v>
      </c>
      <c r="I90" s="9" t="e">
        <f ca="1">IF($H90&lt;=I$14,OFFSET(ClmTop,MATCH(_XLL.RISKUNIFORM(0,1),largeProbCum),),0)</f>
        <v>#NAME?</v>
      </c>
      <c r="J90" s="9" t="e">
        <f ca="1">IF($H90&lt;=J$14,OFFSET(ClmTop,MATCH(_XLL.RISKUNIFORM(0,1),largeProbCum),),0)</f>
        <v>#NAME?</v>
      </c>
      <c r="K90" s="9" t="e">
        <f ca="1">IF($H90&lt;=K$14,OFFSET(ClmTop,MATCH(_XLL.RISKUNIFORM(0,1),largeProbCum),),0)</f>
        <v>#NAME?</v>
      </c>
      <c r="L90" s="9" t="e">
        <f ca="1">IF($H90&lt;=L$14,OFFSET(ClmTop,MATCH(_XLL.RISKUNIFORM(0,1),largeProbCum),),0)</f>
        <v>#NAME?</v>
      </c>
      <c r="M90" s="9" t="e">
        <f ca="1">IF($H90&lt;=M$14,OFFSET(ClmTop,MATCH(_XLL.RISKUNIFORM(0,1),largeProbCum),),0)</f>
        <v>#NAME?</v>
      </c>
      <c r="N90" s="9" t="e">
        <f ca="1">IF($H90&lt;=N$14,OFFSET(ClmTop,MATCH(_XLL.RISKUNIFORM(0,1),largeProbCum),),0)</f>
        <v>#NAME?</v>
      </c>
      <c r="O90" s="9" t="e">
        <f ca="1">IF($H90&lt;=O$14,OFFSET(ClmTop,MATCH(_XLL.RISKUNIFORM(0,1),largeProbCum),),0)</f>
        <v>#NAME?</v>
      </c>
      <c r="P90" s="9" t="e">
        <f ca="1">IF($H90&lt;=P$14,OFFSET(ClmTop,MATCH(_XLL.RISKUNIFORM(0,1),largeProbCum),),0)</f>
        <v>#NAME?</v>
      </c>
      <c r="Q90" s="9" t="e">
        <f ca="1">IF($H90&lt;=Q$14,OFFSET(ClmTop,MATCH(_XLL.RISKUNIFORM(0,1),largeProbCum),),0)</f>
        <v>#NAME?</v>
      </c>
    </row>
    <row r="91" spans="8:17" ht="12.75">
      <c r="H91" s="2">
        <f t="shared" si="8"/>
        <v>52</v>
      </c>
      <c r="I91" s="9" t="e">
        <f ca="1">IF($H91&lt;=I$14,OFFSET(ClmTop,MATCH(_XLL.RISKUNIFORM(0,1),largeProbCum),),0)</f>
        <v>#NAME?</v>
      </c>
      <c r="J91" s="9" t="e">
        <f ca="1">IF($H91&lt;=J$14,OFFSET(ClmTop,MATCH(_XLL.RISKUNIFORM(0,1),largeProbCum),),0)</f>
        <v>#NAME?</v>
      </c>
      <c r="K91" s="9" t="e">
        <f ca="1">IF($H91&lt;=K$14,OFFSET(ClmTop,MATCH(_XLL.RISKUNIFORM(0,1),largeProbCum),),0)</f>
        <v>#NAME?</v>
      </c>
      <c r="L91" s="9" t="e">
        <f ca="1">IF($H91&lt;=L$14,OFFSET(ClmTop,MATCH(_XLL.RISKUNIFORM(0,1),largeProbCum),),0)</f>
        <v>#NAME?</v>
      </c>
      <c r="M91" s="9" t="e">
        <f ca="1">IF($H91&lt;=M$14,OFFSET(ClmTop,MATCH(_XLL.RISKUNIFORM(0,1),largeProbCum),),0)</f>
        <v>#NAME?</v>
      </c>
      <c r="N91" s="9" t="e">
        <f ca="1">IF($H91&lt;=N$14,OFFSET(ClmTop,MATCH(_XLL.RISKUNIFORM(0,1),largeProbCum),),0)</f>
        <v>#NAME?</v>
      </c>
      <c r="O91" s="9" t="e">
        <f ca="1">IF($H91&lt;=O$14,OFFSET(ClmTop,MATCH(_XLL.RISKUNIFORM(0,1),largeProbCum),),0)</f>
        <v>#NAME?</v>
      </c>
      <c r="P91" s="9" t="e">
        <f ca="1">IF($H91&lt;=P$14,OFFSET(ClmTop,MATCH(_XLL.RISKUNIFORM(0,1),largeProbCum),),0)</f>
        <v>#NAME?</v>
      </c>
      <c r="Q91" s="9" t="e">
        <f ca="1">IF($H91&lt;=Q$14,OFFSET(ClmTop,MATCH(_XLL.RISKUNIFORM(0,1),largeProbCum),),0)</f>
        <v>#NAME?</v>
      </c>
    </row>
    <row r="92" spans="8:17" ht="12.75">
      <c r="H92" s="2">
        <f t="shared" si="8"/>
        <v>53</v>
      </c>
      <c r="I92" s="9" t="e">
        <f ca="1">IF($H92&lt;=I$14,OFFSET(ClmTop,MATCH(_XLL.RISKUNIFORM(0,1),largeProbCum),),0)</f>
        <v>#NAME?</v>
      </c>
      <c r="J92" s="9" t="e">
        <f ca="1">IF($H92&lt;=J$14,OFFSET(ClmTop,MATCH(_XLL.RISKUNIFORM(0,1),largeProbCum),),0)</f>
        <v>#NAME?</v>
      </c>
      <c r="K92" s="9" t="e">
        <f ca="1">IF($H92&lt;=K$14,OFFSET(ClmTop,MATCH(_XLL.RISKUNIFORM(0,1),largeProbCum),),0)</f>
        <v>#NAME?</v>
      </c>
      <c r="L92" s="9" t="e">
        <f ca="1">IF($H92&lt;=L$14,OFFSET(ClmTop,MATCH(_XLL.RISKUNIFORM(0,1),largeProbCum),),0)</f>
        <v>#NAME?</v>
      </c>
      <c r="M92" s="9" t="e">
        <f ca="1">IF($H92&lt;=M$14,OFFSET(ClmTop,MATCH(_XLL.RISKUNIFORM(0,1),largeProbCum),),0)</f>
        <v>#NAME?</v>
      </c>
      <c r="N92" s="9" t="e">
        <f ca="1">IF($H92&lt;=N$14,OFFSET(ClmTop,MATCH(_XLL.RISKUNIFORM(0,1),largeProbCum),),0)</f>
        <v>#NAME?</v>
      </c>
      <c r="O92" s="9" t="e">
        <f ca="1">IF($H92&lt;=O$14,OFFSET(ClmTop,MATCH(_XLL.RISKUNIFORM(0,1),largeProbCum),),0)</f>
        <v>#NAME?</v>
      </c>
      <c r="P92" s="9" t="e">
        <f ca="1">IF($H92&lt;=P$14,OFFSET(ClmTop,MATCH(_XLL.RISKUNIFORM(0,1),largeProbCum),),0)</f>
        <v>#NAME?</v>
      </c>
      <c r="Q92" s="9" t="e">
        <f ca="1">IF($H92&lt;=Q$14,OFFSET(ClmTop,MATCH(_XLL.RISKUNIFORM(0,1),largeProbCum),),0)</f>
        <v>#NAME?</v>
      </c>
    </row>
    <row r="93" spans="8:17" ht="12.75">
      <c r="H93" s="2">
        <f t="shared" si="8"/>
        <v>54</v>
      </c>
      <c r="I93" s="9" t="e">
        <f ca="1">IF($H93&lt;=I$14,OFFSET(ClmTop,MATCH(_XLL.RISKUNIFORM(0,1),largeProbCum),),0)</f>
        <v>#NAME?</v>
      </c>
      <c r="J93" s="9" t="e">
        <f ca="1">IF($H93&lt;=J$14,OFFSET(ClmTop,MATCH(_XLL.RISKUNIFORM(0,1),largeProbCum),),0)</f>
        <v>#NAME?</v>
      </c>
      <c r="K93" s="9" t="e">
        <f ca="1">IF($H93&lt;=K$14,OFFSET(ClmTop,MATCH(_XLL.RISKUNIFORM(0,1),largeProbCum),),0)</f>
        <v>#NAME?</v>
      </c>
      <c r="L93" s="9" t="e">
        <f ca="1">IF($H93&lt;=L$14,OFFSET(ClmTop,MATCH(_XLL.RISKUNIFORM(0,1),largeProbCum),),0)</f>
        <v>#NAME?</v>
      </c>
      <c r="M93" s="9" t="e">
        <f ca="1">IF($H93&lt;=M$14,OFFSET(ClmTop,MATCH(_XLL.RISKUNIFORM(0,1),largeProbCum),),0)</f>
        <v>#NAME?</v>
      </c>
      <c r="N93" s="9" t="e">
        <f ca="1">IF($H93&lt;=N$14,OFFSET(ClmTop,MATCH(_XLL.RISKUNIFORM(0,1),largeProbCum),),0)</f>
        <v>#NAME?</v>
      </c>
      <c r="O93" s="9" t="e">
        <f ca="1">IF($H93&lt;=O$14,OFFSET(ClmTop,MATCH(_XLL.RISKUNIFORM(0,1),largeProbCum),),0)</f>
        <v>#NAME?</v>
      </c>
      <c r="P93" s="9" t="e">
        <f ca="1">IF($H93&lt;=P$14,OFFSET(ClmTop,MATCH(_XLL.RISKUNIFORM(0,1),largeProbCum),),0)</f>
        <v>#NAME?</v>
      </c>
      <c r="Q93" s="9" t="e">
        <f ca="1">IF($H93&lt;=Q$14,OFFSET(ClmTop,MATCH(_XLL.RISKUNIFORM(0,1),largeProbCum),),0)</f>
        <v>#NAME?</v>
      </c>
    </row>
    <row r="94" spans="8:17" ht="12.75">
      <c r="H94" s="2">
        <f t="shared" si="8"/>
        <v>55</v>
      </c>
      <c r="I94" s="9" t="e">
        <f ca="1">IF($H94&lt;=I$14,OFFSET(ClmTop,MATCH(_XLL.RISKUNIFORM(0,1),largeProbCum),),0)</f>
        <v>#NAME?</v>
      </c>
      <c r="J94" s="9" t="e">
        <f ca="1">IF($H94&lt;=J$14,OFFSET(ClmTop,MATCH(_XLL.RISKUNIFORM(0,1),largeProbCum),),0)</f>
        <v>#NAME?</v>
      </c>
      <c r="K94" s="9" t="e">
        <f ca="1">IF($H94&lt;=K$14,OFFSET(ClmTop,MATCH(_XLL.RISKUNIFORM(0,1),largeProbCum),),0)</f>
        <v>#NAME?</v>
      </c>
      <c r="L94" s="9" t="e">
        <f ca="1">IF($H94&lt;=L$14,OFFSET(ClmTop,MATCH(_XLL.RISKUNIFORM(0,1),largeProbCum),),0)</f>
        <v>#NAME?</v>
      </c>
      <c r="M94" s="9" t="e">
        <f ca="1">IF($H94&lt;=M$14,OFFSET(ClmTop,MATCH(_XLL.RISKUNIFORM(0,1),largeProbCum),),0)</f>
        <v>#NAME?</v>
      </c>
      <c r="N94" s="9" t="e">
        <f ca="1">IF($H94&lt;=N$14,OFFSET(ClmTop,MATCH(_XLL.RISKUNIFORM(0,1),largeProbCum),),0)</f>
        <v>#NAME?</v>
      </c>
      <c r="O94" s="9" t="e">
        <f ca="1">IF($H94&lt;=O$14,OFFSET(ClmTop,MATCH(_XLL.RISKUNIFORM(0,1),largeProbCum),),0)</f>
        <v>#NAME?</v>
      </c>
      <c r="P94" s="9" t="e">
        <f ca="1">IF($H94&lt;=P$14,OFFSET(ClmTop,MATCH(_XLL.RISKUNIFORM(0,1),largeProbCum),),0)</f>
        <v>#NAME?</v>
      </c>
      <c r="Q94" s="9" t="e">
        <f ca="1">IF($H94&lt;=Q$14,OFFSET(ClmTop,MATCH(_XLL.RISKUNIFORM(0,1),largeProbCum),),0)</f>
        <v>#NAME?</v>
      </c>
    </row>
    <row r="95" spans="8:17" ht="12.75">
      <c r="H95" s="2">
        <f t="shared" si="8"/>
        <v>56</v>
      </c>
      <c r="I95" s="9" t="e">
        <f ca="1">IF($H95&lt;=I$14,OFFSET(ClmTop,MATCH(_XLL.RISKUNIFORM(0,1),largeProbCum),),0)</f>
        <v>#NAME?</v>
      </c>
      <c r="J95" s="9" t="e">
        <f ca="1">IF($H95&lt;=J$14,OFFSET(ClmTop,MATCH(_XLL.RISKUNIFORM(0,1),largeProbCum),),0)</f>
        <v>#NAME?</v>
      </c>
      <c r="K95" s="9" t="e">
        <f ca="1">IF($H95&lt;=K$14,OFFSET(ClmTop,MATCH(_XLL.RISKUNIFORM(0,1),largeProbCum),),0)</f>
        <v>#NAME?</v>
      </c>
      <c r="L95" s="9" t="e">
        <f ca="1">IF($H95&lt;=L$14,OFFSET(ClmTop,MATCH(_XLL.RISKUNIFORM(0,1),largeProbCum),),0)</f>
        <v>#NAME?</v>
      </c>
      <c r="M95" s="9" t="e">
        <f ca="1">IF($H95&lt;=M$14,OFFSET(ClmTop,MATCH(_XLL.RISKUNIFORM(0,1),largeProbCum),),0)</f>
        <v>#NAME?</v>
      </c>
      <c r="N95" s="9" t="e">
        <f ca="1">IF($H95&lt;=N$14,OFFSET(ClmTop,MATCH(_XLL.RISKUNIFORM(0,1),largeProbCum),),0)</f>
        <v>#NAME?</v>
      </c>
      <c r="O95" s="9" t="e">
        <f ca="1">IF($H95&lt;=O$14,OFFSET(ClmTop,MATCH(_XLL.RISKUNIFORM(0,1),largeProbCum),),0)</f>
        <v>#NAME?</v>
      </c>
      <c r="P95" s="9" t="e">
        <f ca="1">IF($H95&lt;=P$14,OFFSET(ClmTop,MATCH(_XLL.RISKUNIFORM(0,1),largeProbCum),),0)</f>
        <v>#NAME?</v>
      </c>
      <c r="Q95" s="9" t="e">
        <f ca="1">IF($H95&lt;=Q$14,OFFSET(ClmTop,MATCH(_XLL.RISKUNIFORM(0,1),largeProbCum),),0)</f>
        <v>#NAME?</v>
      </c>
    </row>
    <row r="96" spans="8:17" ht="12.75">
      <c r="H96" s="2">
        <f t="shared" si="8"/>
        <v>57</v>
      </c>
      <c r="I96" s="9" t="e">
        <f ca="1">IF($H96&lt;=I$14,OFFSET(ClmTop,MATCH(_XLL.RISKUNIFORM(0,1),largeProbCum),),0)</f>
        <v>#NAME?</v>
      </c>
      <c r="J96" s="9" t="e">
        <f ca="1">IF($H96&lt;=J$14,OFFSET(ClmTop,MATCH(_XLL.RISKUNIFORM(0,1),largeProbCum),),0)</f>
        <v>#NAME?</v>
      </c>
      <c r="K96" s="9" t="e">
        <f ca="1">IF($H96&lt;=K$14,OFFSET(ClmTop,MATCH(_XLL.RISKUNIFORM(0,1),largeProbCum),),0)</f>
        <v>#NAME?</v>
      </c>
      <c r="L96" s="9" t="e">
        <f ca="1">IF($H96&lt;=L$14,OFFSET(ClmTop,MATCH(_XLL.RISKUNIFORM(0,1),largeProbCum),),0)</f>
        <v>#NAME?</v>
      </c>
      <c r="M96" s="9" t="e">
        <f ca="1">IF($H96&lt;=M$14,OFFSET(ClmTop,MATCH(_XLL.RISKUNIFORM(0,1),largeProbCum),),0)</f>
        <v>#NAME?</v>
      </c>
      <c r="N96" s="9" t="e">
        <f ca="1">IF($H96&lt;=N$14,OFFSET(ClmTop,MATCH(_XLL.RISKUNIFORM(0,1),largeProbCum),),0)</f>
        <v>#NAME?</v>
      </c>
      <c r="O96" s="9" t="e">
        <f ca="1">IF($H96&lt;=O$14,OFFSET(ClmTop,MATCH(_XLL.RISKUNIFORM(0,1),largeProbCum),),0)</f>
        <v>#NAME?</v>
      </c>
      <c r="P96" s="9" t="e">
        <f ca="1">IF($H96&lt;=P$14,OFFSET(ClmTop,MATCH(_XLL.RISKUNIFORM(0,1),largeProbCum),),0)</f>
        <v>#NAME?</v>
      </c>
      <c r="Q96" s="9" t="e">
        <f ca="1">IF($H96&lt;=Q$14,OFFSET(ClmTop,MATCH(_XLL.RISKUNIFORM(0,1),largeProbCum),),0)</f>
        <v>#NAME?</v>
      </c>
    </row>
    <row r="97" spans="8:17" ht="12.75">
      <c r="H97" s="2">
        <f t="shared" si="8"/>
        <v>58</v>
      </c>
      <c r="I97" s="9" t="e">
        <f ca="1">IF($H97&lt;=I$14,OFFSET(ClmTop,MATCH(_XLL.RISKUNIFORM(0,1),largeProbCum),),0)</f>
        <v>#NAME?</v>
      </c>
      <c r="J97" s="9" t="e">
        <f ca="1">IF($H97&lt;=J$14,OFFSET(ClmTop,MATCH(_XLL.RISKUNIFORM(0,1),largeProbCum),),0)</f>
        <v>#NAME?</v>
      </c>
      <c r="K97" s="9" t="e">
        <f ca="1">IF($H97&lt;=K$14,OFFSET(ClmTop,MATCH(_XLL.RISKUNIFORM(0,1),largeProbCum),),0)</f>
        <v>#NAME?</v>
      </c>
      <c r="L97" s="9" t="e">
        <f ca="1">IF($H97&lt;=L$14,OFFSET(ClmTop,MATCH(_XLL.RISKUNIFORM(0,1),largeProbCum),),0)</f>
        <v>#NAME?</v>
      </c>
      <c r="M97" s="9" t="e">
        <f ca="1">IF($H97&lt;=M$14,OFFSET(ClmTop,MATCH(_XLL.RISKUNIFORM(0,1),largeProbCum),),0)</f>
        <v>#NAME?</v>
      </c>
      <c r="N97" s="9" t="e">
        <f ca="1">IF($H97&lt;=N$14,OFFSET(ClmTop,MATCH(_XLL.RISKUNIFORM(0,1),largeProbCum),),0)</f>
        <v>#NAME?</v>
      </c>
      <c r="O97" s="9" t="e">
        <f ca="1">IF($H97&lt;=O$14,OFFSET(ClmTop,MATCH(_XLL.RISKUNIFORM(0,1),largeProbCum),),0)</f>
        <v>#NAME?</v>
      </c>
      <c r="P97" s="9" t="e">
        <f ca="1">IF($H97&lt;=P$14,OFFSET(ClmTop,MATCH(_XLL.RISKUNIFORM(0,1),largeProbCum),),0)</f>
        <v>#NAME?</v>
      </c>
      <c r="Q97" s="9" t="e">
        <f ca="1">IF($H97&lt;=Q$14,OFFSET(ClmTop,MATCH(_XLL.RISKUNIFORM(0,1),largeProbCum),),0)</f>
        <v>#NAME?</v>
      </c>
    </row>
    <row r="98" spans="8:17" ht="12.75">
      <c r="H98" s="2">
        <f t="shared" si="8"/>
        <v>59</v>
      </c>
      <c r="I98" s="9" t="e">
        <f ca="1">IF($H98&lt;=I$14,OFFSET(ClmTop,MATCH(_XLL.RISKUNIFORM(0,1),largeProbCum),),0)</f>
        <v>#NAME?</v>
      </c>
      <c r="J98" s="9" t="e">
        <f ca="1">IF($H98&lt;=J$14,OFFSET(ClmTop,MATCH(_XLL.RISKUNIFORM(0,1),largeProbCum),),0)</f>
        <v>#NAME?</v>
      </c>
      <c r="K98" s="9" t="e">
        <f ca="1">IF($H98&lt;=K$14,OFFSET(ClmTop,MATCH(_XLL.RISKUNIFORM(0,1),largeProbCum),),0)</f>
        <v>#NAME?</v>
      </c>
      <c r="L98" s="9" t="e">
        <f ca="1">IF($H98&lt;=L$14,OFFSET(ClmTop,MATCH(_XLL.RISKUNIFORM(0,1),largeProbCum),),0)</f>
        <v>#NAME?</v>
      </c>
      <c r="M98" s="9" t="e">
        <f ca="1">IF($H98&lt;=M$14,OFFSET(ClmTop,MATCH(_XLL.RISKUNIFORM(0,1),largeProbCum),),0)</f>
        <v>#NAME?</v>
      </c>
      <c r="N98" s="9" t="e">
        <f ca="1">IF($H98&lt;=N$14,OFFSET(ClmTop,MATCH(_XLL.RISKUNIFORM(0,1),largeProbCum),),0)</f>
        <v>#NAME?</v>
      </c>
      <c r="O98" s="9" t="e">
        <f ca="1">IF($H98&lt;=O$14,OFFSET(ClmTop,MATCH(_XLL.RISKUNIFORM(0,1),largeProbCum),),0)</f>
        <v>#NAME?</v>
      </c>
      <c r="P98" s="9" t="e">
        <f ca="1">IF($H98&lt;=P$14,OFFSET(ClmTop,MATCH(_XLL.RISKUNIFORM(0,1),largeProbCum),),0)</f>
        <v>#NAME?</v>
      </c>
      <c r="Q98" s="9" t="e">
        <f ca="1">IF($H98&lt;=Q$14,OFFSET(ClmTop,MATCH(_XLL.RISKUNIFORM(0,1),largeProbCum),),0)</f>
        <v>#NAME?</v>
      </c>
    </row>
    <row r="99" spans="8:17" ht="12.75">
      <c r="H99" s="2">
        <f t="shared" si="8"/>
        <v>60</v>
      </c>
      <c r="I99" s="9" t="e">
        <f ca="1">IF($H99&lt;=I$14,OFFSET(ClmTop,MATCH(_XLL.RISKUNIFORM(0,1),largeProbCum),),0)</f>
        <v>#NAME?</v>
      </c>
      <c r="J99" s="9" t="e">
        <f ca="1">IF($H99&lt;=J$14,OFFSET(ClmTop,MATCH(_XLL.RISKUNIFORM(0,1),largeProbCum),),0)</f>
        <v>#NAME?</v>
      </c>
      <c r="K99" s="9" t="e">
        <f ca="1">IF($H99&lt;=K$14,OFFSET(ClmTop,MATCH(_XLL.RISKUNIFORM(0,1),largeProbCum),),0)</f>
        <v>#NAME?</v>
      </c>
      <c r="L99" s="9" t="e">
        <f ca="1">IF($H99&lt;=L$14,OFFSET(ClmTop,MATCH(_XLL.RISKUNIFORM(0,1),largeProbCum),),0)</f>
        <v>#NAME?</v>
      </c>
      <c r="M99" s="9" t="e">
        <f ca="1">IF($H99&lt;=M$14,OFFSET(ClmTop,MATCH(_XLL.RISKUNIFORM(0,1),largeProbCum),),0)</f>
        <v>#NAME?</v>
      </c>
      <c r="N99" s="9" t="e">
        <f ca="1">IF($H99&lt;=N$14,OFFSET(ClmTop,MATCH(_XLL.RISKUNIFORM(0,1),largeProbCum),),0)</f>
        <v>#NAME?</v>
      </c>
      <c r="O99" s="9" t="e">
        <f ca="1">IF($H99&lt;=O$14,OFFSET(ClmTop,MATCH(_XLL.RISKUNIFORM(0,1),largeProbCum),),0)</f>
        <v>#NAME?</v>
      </c>
      <c r="P99" s="9" t="e">
        <f ca="1">IF($H99&lt;=P$14,OFFSET(ClmTop,MATCH(_XLL.RISKUNIFORM(0,1),largeProbCum),),0)</f>
        <v>#NAME?</v>
      </c>
      <c r="Q99" s="9" t="e">
        <f ca="1">IF($H99&lt;=Q$14,OFFSET(ClmTop,MATCH(_XLL.RISKUNIFORM(0,1),largeProbCum),),0)</f>
        <v>#NAME?</v>
      </c>
    </row>
    <row r="100" spans="8:17" ht="12.75">
      <c r="H100" s="2">
        <f t="shared" si="8"/>
        <v>61</v>
      </c>
      <c r="I100" s="9" t="e">
        <f ca="1">IF($H100&lt;=I$14,OFFSET(ClmTop,MATCH(_XLL.RISKUNIFORM(0,1),largeProbCum),),0)</f>
        <v>#NAME?</v>
      </c>
      <c r="J100" s="9" t="e">
        <f ca="1">IF($H100&lt;=J$14,OFFSET(ClmTop,MATCH(_XLL.RISKUNIFORM(0,1),largeProbCum),),0)</f>
        <v>#NAME?</v>
      </c>
      <c r="K100" s="9" t="e">
        <f ca="1">IF($H100&lt;=K$14,OFFSET(ClmTop,MATCH(_XLL.RISKUNIFORM(0,1),largeProbCum),),0)</f>
        <v>#NAME?</v>
      </c>
      <c r="L100" s="9" t="e">
        <f ca="1">IF($H100&lt;=L$14,OFFSET(ClmTop,MATCH(_XLL.RISKUNIFORM(0,1),largeProbCum),),0)</f>
        <v>#NAME?</v>
      </c>
      <c r="M100" s="9" t="e">
        <f ca="1">IF($H100&lt;=M$14,OFFSET(ClmTop,MATCH(_XLL.RISKUNIFORM(0,1),largeProbCum),),0)</f>
        <v>#NAME?</v>
      </c>
      <c r="N100" s="9" t="e">
        <f ca="1">IF($H100&lt;=N$14,OFFSET(ClmTop,MATCH(_XLL.RISKUNIFORM(0,1),largeProbCum),),0)</f>
        <v>#NAME?</v>
      </c>
      <c r="O100" s="9" t="e">
        <f ca="1">IF($H100&lt;=O$14,OFFSET(ClmTop,MATCH(_XLL.RISKUNIFORM(0,1),largeProbCum),),0)</f>
        <v>#NAME?</v>
      </c>
      <c r="P100" s="9" t="e">
        <f ca="1">IF($H100&lt;=P$14,OFFSET(ClmTop,MATCH(_XLL.RISKUNIFORM(0,1),largeProbCum),),0)</f>
        <v>#NAME?</v>
      </c>
      <c r="Q100" s="9" t="e">
        <f ca="1">IF($H100&lt;=Q$14,OFFSET(ClmTop,MATCH(_XLL.RISKUNIFORM(0,1),largeProbCum),),0)</f>
        <v>#NAME?</v>
      </c>
    </row>
    <row r="101" spans="8:17" ht="12.75">
      <c r="H101" s="2">
        <f t="shared" si="8"/>
        <v>62</v>
      </c>
      <c r="I101" s="9" t="e">
        <f ca="1">IF($H101&lt;=I$14,OFFSET(ClmTop,MATCH(_XLL.RISKUNIFORM(0,1),largeProbCum),),0)</f>
        <v>#NAME?</v>
      </c>
      <c r="J101" s="9" t="e">
        <f ca="1">IF($H101&lt;=J$14,OFFSET(ClmTop,MATCH(_XLL.RISKUNIFORM(0,1),largeProbCum),),0)</f>
        <v>#NAME?</v>
      </c>
      <c r="K101" s="9" t="e">
        <f ca="1">IF($H101&lt;=K$14,OFFSET(ClmTop,MATCH(_XLL.RISKUNIFORM(0,1),largeProbCum),),0)</f>
        <v>#NAME?</v>
      </c>
      <c r="L101" s="9" t="e">
        <f ca="1">IF($H101&lt;=L$14,OFFSET(ClmTop,MATCH(_XLL.RISKUNIFORM(0,1),largeProbCum),),0)</f>
        <v>#NAME?</v>
      </c>
      <c r="M101" s="9" t="e">
        <f ca="1">IF($H101&lt;=M$14,OFFSET(ClmTop,MATCH(_XLL.RISKUNIFORM(0,1),largeProbCum),),0)</f>
        <v>#NAME?</v>
      </c>
      <c r="N101" s="9" t="e">
        <f ca="1">IF($H101&lt;=N$14,OFFSET(ClmTop,MATCH(_XLL.RISKUNIFORM(0,1),largeProbCum),),0)</f>
        <v>#NAME?</v>
      </c>
      <c r="O101" s="9" t="e">
        <f ca="1">IF($H101&lt;=O$14,OFFSET(ClmTop,MATCH(_XLL.RISKUNIFORM(0,1),largeProbCum),),0)</f>
        <v>#NAME?</v>
      </c>
      <c r="P101" s="9" t="e">
        <f ca="1">IF($H101&lt;=P$14,OFFSET(ClmTop,MATCH(_XLL.RISKUNIFORM(0,1),largeProbCum),),0)</f>
        <v>#NAME?</v>
      </c>
      <c r="Q101" s="9" t="e">
        <f ca="1">IF($H101&lt;=Q$14,OFFSET(ClmTop,MATCH(_XLL.RISKUNIFORM(0,1),largeProbCum),),0)</f>
        <v>#NAME?</v>
      </c>
    </row>
    <row r="102" spans="8:17" ht="12.75">
      <c r="H102" s="2">
        <f>H101+1</f>
        <v>63</v>
      </c>
      <c r="I102" s="9" t="e">
        <f ca="1">IF($H102&lt;=I$14,OFFSET(ClmTop,MATCH(_XLL.RISKUNIFORM(0,1),largeProbCum),),0)</f>
        <v>#NAME?</v>
      </c>
      <c r="J102" s="9" t="e">
        <f ca="1">IF($H102&lt;=J$14,OFFSET(ClmTop,MATCH(_XLL.RISKUNIFORM(0,1),largeProbCum),),0)</f>
        <v>#NAME?</v>
      </c>
      <c r="K102" s="9" t="e">
        <f ca="1">IF($H102&lt;=K$14,OFFSET(ClmTop,MATCH(_XLL.RISKUNIFORM(0,1),largeProbCum),),0)</f>
        <v>#NAME?</v>
      </c>
      <c r="L102" s="9" t="e">
        <f ca="1">IF($H102&lt;=L$14,OFFSET(ClmTop,MATCH(_XLL.RISKUNIFORM(0,1),largeProbCum),),0)</f>
        <v>#NAME?</v>
      </c>
      <c r="M102" s="9" t="e">
        <f ca="1">IF($H102&lt;=M$14,OFFSET(ClmTop,MATCH(_XLL.RISKUNIFORM(0,1),largeProbCum),),0)</f>
        <v>#NAME?</v>
      </c>
      <c r="N102" s="9" t="e">
        <f ca="1">IF($H102&lt;=N$14,OFFSET(ClmTop,MATCH(_XLL.RISKUNIFORM(0,1),largeProbCum),),0)</f>
        <v>#NAME?</v>
      </c>
      <c r="O102" s="9" t="e">
        <f ca="1">IF($H102&lt;=O$14,OFFSET(ClmTop,MATCH(_XLL.RISKUNIFORM(0,1),largeProbCum),),0)</f>
        <v>#NAME?</v>
      </c>
      <c r="P102" s="9" t="e">
        <f ca="1">IF($H102&lt;=P$14,OFFSET(ClmTop,MATCH(_XLL.RISKUNIFORM(0,1),largeProbCum),),0)</f>
        <v>#NAME?</v>
      </c>
      <c r="Q102" s="9" t="e">
        <f ca="1">IF($H102&lt;=Q$14,OFFSET(ClmTop,MATCH(_XLL.RISKUNIFORM(0,1),largeProbCum),),0)</f>
        <v>#NAME?</v>
      </c>
    </row>
    <row r="103" spans="8:17" ht="12.75">
      <c r="H103" s="2">
        <f aca="true" t="shared" si="9" ref="H103:H139">H102+1</f>
        <v>64</v>
      </c>
      <c r="I103" s="9" t="e">
        <f ca="1">IF($H103&lt;=I$14,OFFSET(ClmTop,MATCH(_XLL.RISKUNIFORM(0,1),largeProbCum),),0)</f>
        <v>#NAME?</v>
      </c>
      <c r="J103" s="9" t="e">
        <f ca="1">IF($H103&lt;=J$14,OFFSET(ClmTop,MATCH(_XLL.RISKUNIFORM(0,1),largeProbCum),),0)</f>
        <v>#NAME?</v>
      </c>
      <c r="K103" s="9" t="e">
        <f ca="1">IF($H103&lt;=K$14,OFFSET(ClmTop,MATCH(_XLL.RISKUNIFORM(0,1),largeProbCum),),0)</f>
        <v>#NAME?</v>
      </c>
      <c r="L103" s="9" t="e">
        <f ca="1">IF($H103&lt;=L$14,OFFSET(ClmTop,MATCH(_XLL.RISKUNIFORM(0,1),largeProbCum),),0)</f>
        <v>#NAME?</v>
      </c>
      <c r="M103" s="9" t="e">
        <f ca="1">IF($H103&lt;=M$14,OFFSET(ClmTop,MATCH(_XLL.RISKUNIFORM(0,1),largeProbCum),),0)</f>
        <v>#NAME?</v>
      </c>
      <c r="N103" s="9" t="e">
        <f ca="1">IF($H103&lt;=N$14,OFFSET(ClmTop,MATCH(_XLL.RISKUNIFORM(0,1),largeProbCum),),0)</f>
        <v>#NAME?</v>
      </c>
      <c r="O103" s="9" t="e">
        <f ca="1">IF($H103&lt;=O$14,OFFSET(ClmTop,MATCH(_XLL.RISKUNIFORM(0,1),largeProbCum),),0)</f>
        <v>#NAME?</v>
      </c>
      <c r="P103" s="9" t="e">
        <f ca="1">IF($H103&lt;=P$14,OFFSET(ClmTop,MATCH(_XLL.RISKUNIFORM(0,1),largeProbCum),),0)</f>
        <v>#NAME?</v>
      </c>
      <c r="Q103" s="9" t="e">
        <f ca="1">IF($H103&lt;=Q$14,OFFSET(ClmTop,MATCH(_XLL.RISKUNIFORM(0,1),largeProbCum),),0)</f>
        <v>#NAME?</v>
      </c>
    </row>
    <row r="104" spans="8:17" ht="12.75">
      <c r="H104" s="2">
        <f t="shared" si="9"/>
        <v>65</v>
      </c>
      <c r="I104" s="9" t="e">
        <f ca="1">IF($H104&lt;=I$14,OFFSET(ClmTop,MATCH(_XLL.RISKUNIFORM(0,1),largeProbCum),),0)</f>
        <v>#NAME?</v>
      </c>
      <c r="J104" s="9" t="e">
        <f ca="1">IF($H104&lt;=J$14,OFFSET(ClmTop,MATCH(_XLL.RISKUNIFORM(0,1),largeProbCum),),0)</f>
        <v>#NAME?</v>
      </c>
      <c r="K104" s="9" t="e">
        <f ca="1">IF($H104&lt;=K$14,OFFSET(ClmTop,MATCH(_XLL.RISKUNIFORM(0,1),largeProbCum),),0)</f>
        <v>#NAME?</v>
      </c>
      <c r="L104" s="9" t="e">
        <f ca="1">IF($H104&lt;=L$14,OFFSET(ClmTop,MATCH(_XLL.RISKUNIFORM(0,1),largeProbCum),),0)</f>
        <v>#NAME?</v>
      </c>
      <c r="M104" s="9" t="e">
        <f ca="1">IF($H104&lt;=M$14,OFFSET(ClmTop,MATCH(_XLL.RISKUNIFORM(0,1),largeProbCum),),0)</f>
        <v>#NAME?</v>
      </c>
      <c r="N104" s="9" t="e">
        <f ca="1">IF($H104&lt;=N$14,OFFSET(ClmTop,MATCH(_XLL.RISKUNIFORM(0,1),largeProbCum),),0)</f>
        <v>#NAME?</v>
      </c>
      <c r="O104" s="9" t="e">
        <f ca="1">IF($H104&lt;=O$14,OFFSET(ClmTop,MATCH(_XLL.RISKUNIFORM(0,1),largeProbCum),),0)</f>
        <v>#NAME?</v>
      </c>
      <c r="P104" s="9" t="e">
        <f ca="1">IF($H104&lt;=P$14,OFFSET(ClmTop,MATCH(_XLL.RISKUNIFORM(0,1),largeProbCum),),0)</f>
        <v>#NAME?</v>
      </c>
      <c r="Q104" s="9" t="e">
        <f ca="1">IF($H104&lt;=Q$14,OFFSET(ClmTop,MATCH(_XLL.RISKUNIFORM(0,1),largeProbCum),),0)</f>
        <v>#NAME?</v>
      </c>
    </row>
    <row r="105" spans="8:17" ht="12.75">
      <c r="H105" s="2">
        <f t="shared" si="9"/>
        <v>66</v>
      </c>
      <c r="I105" s="9" t="e">
        <f ca="1">IF($H105&lt;=I$14,OFFSET(ClmTop,MATCH(_XLL.RISKUNIFORM(0,1),largeProbCum),),0)</f>
        <v>#NAME?</v>
      </c>
      <c r="J105" s="9" t="e">
        <f ca="1">IF($H105&lt;=J$14,OFFSET(ClmTop,MATCH(_XLL.RISKUNIFORM(0,1),largeProbCum),),0)</f>
        <v>#NAME?</v>
      </c>
      <c r="K105" s="9" t="e">
        <f ca="1">IF($H105&lt;=K$14,OFFSET(ClmTop,MATCH(_XLL.RISKUNIFORM(0,1),largeProbCum),),0)</f>
        <v>#NAME?</v>
      </c>
      <c r="L105" s="9" t="e">
        <f ca="1">IF($H105&lt;=L$14,OFFSET(ClmTop,MATCH(_XLL.RISKUNIFORM(0,1),largeProbCum),),0)</f>
        <v>#NAME?</v>
      </c>
      <c r="M105" s="9" t="e">
        <f ca="1">IF($H105&lt;=M$14,OFFSET(ClmTop,MATCH(_XLL.RISKUNIFORM(0,1),largeProbCum),),0)</f>
        <v>#NAME?</v>
      </c>
      <c r="N105" s="9" t="e">
        <f ca="1">IF($H105&lt;=N$14,OFFSET(ClmTop,MATCH(_XLL.RISKUNIFORM(0,1),largeProbCum),),0)</f>
        <v>#NAME?</v>
      </c>
      <c r="O105" s="9" t="e">
        <f ca="1">IF($H105&lt;=O$14,OFFSET(ClmTop,MATCH(_XLL.RISKUNIFORM(0,1),largeProbCum),),0)</f>
        <v>#NAME?</v>
      </c>
      <c r="P105" s="9" t="e">
        <f ca="1">IF($H105&lt;=P$14,OFFSET(ClmTop,MATCH(_XLL.RISKUNIFORM(0,1),largeProbCum),),0)</f>
        <v>#NAME?</v>
      </c>
      <c r="Q105" s="9" t="e">
        <f ca="1">IF($H105&lt;=Q$14,OFFSET(ClmTop,MATCH(_XLL.RISKUNIFORM(0,1),largeProbCum),),0)</f>
        <v>#NAME?</v>
      </c>
    </row>
    <row r="106" spans="8:17" ht="12.75">
      <c r="H106" s="2">
        <f t="shared" si="9"/>
        <v>67</v>
      </c>
      <c r="I106" s="9" t="e">
        <f ca="1">IF($H106&lt;=I$14,OFFSET(ClmTop,MATCH(_XLL.RISKUNIFORM(0,1),largeProbCum),),0)</f>
        <v>#NAME?</v>
      </c>
      <c r="J106" s="9" t="e">
        <f ca="1">IF($H106&lt;=J$14,OFFSET(ClmTop,MATCH(_XLL.RISKUNIFORM(0,1),largeProbCum),),0)</f>
        <v>#NAME?</v>
      </c>
      <c r="K106" s="9" t="e">
        <f ca="1">IF($H106&lt;=K$14,OFFSET(ClmTop,MATCH(_XLL.RISKUNIFORM(0,1),largeProbCum),),0)</f>
        <v>#NAME?</v>
      </c>
      <c r="L106" s="9" t="e">
        <f ca="1">IF($H106&lt;=L$14,OFFSET(ClmTop,MATCH(_XLL.RISKUNIFORM(0,1),largeProbCum),),0)</f>
        <v>#NAME?</v>
      </c>
      <c r="M106" s="9" t="e">
        <f ca="1">IF($H106&lt;=M$14,OFFSET(ClmTop,MATCH(_XLL.RISKUNIFORM(0,1),largeProbCum),),0)</f>
        <v>#NAME?</v>
      </c>
      <c r="N106" s="9" t="e">
        <f ca="1">IF($H106&lt;=N$14,OFFSET(ClmTop,MATCH(_XLL.RISKUNIFORM(0,1),largeProbCum),),0)</f>
        <v>#NAME?</v>
      </c>
      <c r="O106" s="9" t="e">
        <f ca="1">IF($H106&lt;=O$14,OFFSET(ClmTop,MATCH(_XLL.RISKUNIFORM(0,1),largeProbCum),),0)</f>
        <v>#NAME?</v>
      </c>
      <c r="P106" s="9" t="e">
        <f ca="1">IF($H106&lt;=P$14,OFFSET(ClmTop,MATCH(_XLL.RISKUNIFORM(0,1),largeProbCum),),0)</f>
        <v>#NAME?</v>
      </c>
      <c r="Q106" s="9" t="e">
        <f ca="1">IF($H106&lt;=Q$14,OFFSET(ClmTop,MATCH(_XLL.RISKUNIFORM(0,1),largeProbCum),),0)</f>
        <v>#NAME?</v>
      </c>
    </row>
    <row r="107" spans="8:17" ht="12.75">
      <c r="H107" s="2">
        <f t="shared" si="9"/>
        <v>68</v>
      </c>
      <c r="I107" s="9" t="e">
        <f ca="1">IF($H107&lt;=I$14,OFFSET(ClmTop,MATCH(_XLL.RISKUNIFORM(0,1),largeProbCum),),0)</f>
        <v>#NAME?</v>
      </c>
      <c r="J107" s="9" t="e">
        <f ca="1">IF($H107&lt;=J$14,OFFSET(ClmTop,MATCH(_XLL.RISKUNIFORM(0,1),largeProbCum),),0)</f>
        <v>#NAME?</v>
      </c>
      <c r="K107" s="9" t="e">
        <f ca="1">IF($H107&lt;=K$14,OFFSET(ClmTop,MATCH(_XLL.RISKUNIFORM(0,1),largeProbCum),),0)</f>
        <v>#NAME?</v>
      </c>
      <c r="L107" s="9" t="e">
        <f ca="1">IF($H107&lt;=L$14,OFFSET(ClmTop,MATCH(_XLL.RISKUNIFORM(0,1),largeProbCum),),0)</f>
        <v>#NAME?</v>
      </c>
      <c r="M107" s="9" t="e">
        <f ca="1">IF($H107&lt;=M$14,OFFSET(ClmTop,MATCH(_XLL.RISKUNIFORM(0,1),largeProbCum),),0)</f>
        <v>#NAME?</v>
      </c>
      <c r="N107" s="9" t="e">
        <f ca="1">IF($H107&lt;=N$14,OFFSET(ClmTop,MATCH(_XLL.RISKUNIFORM(0,1),largeProbCum),),0)</f>
        <v>#NAME?</v>
      </c>
      <c r="O107" s="9" t="e">
        <f ca="1">IF($H107&lt;=O$14,OFFSET(ClmTop,MATCH(_XLL.RISKUNIFORM(0,1),largeProbCum),),0)</f>
        <v>#NAME?</v>
      </c>
      <c r="P107" s="9" t="e">
        <f ca="1">IF($H107&lt;=P$14,OFFSET(ClmTop,MATCH(_XLL.RISKUNIFORM(0,1),largeProbCum),),0)</f>
        <v>#NAME?</v>
      </c>
      <c r="Q107" s="9" t="e">
        <f ca="1">IF($H107&lt;=Q$14,OFFSET(ClmTop,MATCH(_XLL.RISKUNIFORM(0,1),largeProbCum),),0)</f>
        <v>#NAME?</v>
      </c>
    </row>
    <row r="108" spans="8:17" ht="12.75">
      <c r="H108" s="2">
        <f t="shared" si="9"/>
        <v>69</v>
      </c>
      <c r="I108" s="9" t="e">
        <f ca="1">IF($H108&lt;=I$14,OFFSET(ClmTop,MATCH(_XLL.RISKUNIFORM(0,1),largeProbCum),),0)</f>
        <v>#NAME?</v>
      </c>
      <c r="J108" s="9" t="e">
        <f ca="1">IF($H108&lt;=J$14,OFFSET(ClmTop,MATCH(_XLL.RISKUNIFORM(0,1),largeProbCum),),0)</f>
        <v>#NAME?</v>
      </c>
      <c r="K108" s="9" t="e">
        <f ca="1">IF($H108&lt;=K$14,OFFSET(ClmTop,MATCH(_XLL.RISKUNIFORM(0,1),largeProbCum),),0)</f>
        <v>#NAME?</v>
      </c>
      <c r="L108" s="9" t="e">
        <f ca="1">IF($H108&lt;=L$14,OFFSET(ClmTop,MATCH(_XLL.RISKUNIFORM(0,1),largeProbCum),),0)</f>
        <v>#NAME?</v>
      </c>
      <c r="M108" s="9" t="e">
        <f ca="1">IF($H108&lt;=M$14,OFFSET(ClmTop,MATCH(_XLL.RISKUNIFORM(0,1),largeProbCum),),0)</f>
        <v>#NAME?</v>
      </c>
      <c r="N108" s="9" t="e">
        <f ca="1">IF($H108&lt;=N$14,OFFSET(ClmTop,MATCH(_XLL.RISKUNIFORM(0,1),largeProbCum),),0)</f>
        <v>#NAME?</v>
      </c>
      <c r="O108" s="9" t="e">
        <f ca="1">IF($H108&lt;=O$14,OFFSET(ClmTop,MATCH(_XLL.RISKUNIFORM(0,1),largeProbCum),),0)</f>
        <v>#NAME?</v>
      </c>
      <c r="P108" s="9" t="e">
        <f ca="1">IF($H108&lt;=P$14,OFFSET(ClmTop,MATCH(_XLL.RISKUNIFORM(0,1),largeProbCum),),0)</f>
        <v>#NAME?</v>
      </c>
      <c r="Q108" s="9" t="e">
        <f ca="1">IF($H108&lt;=Q$14,OFFSET(ClmTop,MATCH(_XLL.RISKUNIFORM(0,1),largeProbCum),),0)</f>
        <v>#NAME?</v>
      </c>
    </row>
    <row r="109" spans="8:17" ht="12.75">
      <c r="H109" s="2">
        <f t="shared" si="9"/>
        <v>70</v>
      </c>
      <c r="I109" s="9" t="e">
        <f ca="1">IF($H109&lt;=I$14,OFFSET(ClmTop,MATCH(_XLL.RISKUNIFORM(0,1),largeProbCum),),0)</f>
        <v>#NAME?</v>
      </c>
      <c r="J109" s="9" t="e">
        <f ca="1">IF($H109&lt;=J$14,OFFSET(ClmTop,MATCH(_XLL.RISKUNIFORM(0,1),largeProbCum),),0)</f>
        <v>#NAME?</v>
      </c>
      <c r="K109" s="9" t="e">
        <f ca="1">IF($H109&lt;=K$14,OFFSET(ClmTop,MATCH(_XLL.RISKUNIFORM(0,1),largeProbCum),),0)</f>
        <v>#NAME?</v>
      </c>
      <c r="L109" s="9" t="e">
        <f ca="1">IF($H109&lt;=L$14,OFFSET(ClmTop,MATCH(_XLL.RISKUNIFORM(0,1),largeProbCum),),0)</f>
        <v>#NAME?</v>
      </c>
      <c r="M109" s="9" t="e">
        <f ca="1">IF($H109&lt;=M$14,OFFSET(ClmTop,MATCH(_XLL.RISKUNIFORM(0,1),largeProbCum),),0)</f>
        <v>#NAME?</v>
      </c>
      <c r="N109" s="9" t="e">
        <f ca="1">IF($H109&lt;=N$14,OFFSET(ClmTop,MATCH(_XLL.RISKUNIFORM(0,1),largeProbCum),),0)</f>
        <v>#NAME?</v>
      </c>
      <c r="O109" s="9" t="e">
        <f ca="1">IF($H109&lt;=O$14,OFFSET(ClmTop,MATCH(_XLL.RISKUNIFORM(0,1),largeProbCum),),0)</f>
        <v>#NAME?</v>
      </c>
      <c r="P109" s="9" t="e">
        <f ca="1">IF($H109&lt;=P$14,OFFSET(ClmTop,MATCH(_XLL.RISKUNIFORM(0,1),largeProbCum),),0)</f>
        <v>#NAME?</v>
      </c>
      <c r="Q109" s="9" t="e">
        <f ca="1">IF($H109&lt;=Q$14,OFFSET(ClmTop,MATCH(_XLL.RISKUNIFORM(0,1),largeProbCum),),0)</f>
        <v>#NAME?</v>
      </c>
    </row>
    <row r="110" spans="8:17" ht="12.75">
      <c r="H110" s="2">
        <f t="shared" si="9"/>
        <v>71</v>
      </c>
      <c r="I110" s="9" t="e">
        <f ca="1">IF($H110&lt;=I$14,OFFSET(ClmTop,MATCH(_XLL.RISKUNIFORM(0,1),largeProbCum),),0)</f>
        <v>#NAME?</v>
      </c>
      <c r="J110" s="9" t="e">
        <f ca="1">IF($H110&lt;=J$14,OFFSET(ClmTop,MATCH(_XLL.RISKUNIFORM(0,1),largeProbCum),),0)</f>
        <v>#NAME?</v>
      </c>
      <c r="K110" s="9" t="e">
        <f ca="1">IF($H110&lt;=K$14,OFFSET(ClmTop,MATCH(_XLL.RISKUNIFORM(0,1),largeProbCum),),0)</f>
        <v>#NAME?</v>
      </c>
      <c r="L110" s="9" t="e">
        <f ca="1">IF($H110&lt;=L$14,OFFSET(ClmTop,MATCH(_XLL.RISKUNIFORM(0,1),largeProbCum),),0)</f>
        <v>#NAME?</v>
      </c>
      <c r="M110" s="9" t="e">
        <f ca="1">IF($H110&lt;=M$14,OFFSET(ClmTop,MATCH(_XLL.RISKUNIFORM(0,1),largeProbCum),),0)</f>
        <v>#NAME?</v>
      </c>
      <c r="N110" s="9" t="e">
        <f ca="1">IF($H110&lt;=N$14,OFFSET(ClmTop,MATCH(_XLL.RISKUNIFORM(0,1),largeProbCum),),0)</f>
        <v>#NAME?</v>
      </c>
      <c r="O110" s="9" t="e">
        <f ca="1">IF($H110&lt;=O$14,OFFSET(ClmTop,MATCH(_XLL.RISKUNIFORM(0,1),largeProbCum),),0)</f>
        <v>#NAME?</v>
      </c>
      <c r="P110" s="9" t="e">
        <f ca="1">IF($H110&lt;=P$14,OFFSET(ClmTop,MATCH(_XLL.RISKUNIFORM(0,1),largeProbCum),),0)</f>
        <v>#NAME?</v>
      </c>
      <c r="Q110" s="9" t="e">
        <f ca="1">IF($H110&lt;=Q$14,OFFSET(ClmTop,MATCH(_XLL.RISKUNIFORM(0,1),largeProbCum),),0)</f>
        <v>#NAME?</v>
      </c>
    </row>
    <row r="111" spans="8:17" ht="12.75">
      <c r="H111" s="2">
        <f t="shared" si="9"/>
        <v>72</v>
      </c>
      <c r="I111" s="9" t="e">
        <f ca="1">IF($H111&lt;=I$14,OFFSET(ClmTop,MATCH(_XLL.RISKUNIFORM(0,1),largeProbCum),),0)</f>
        <v>#NAME?</v>
      </c>
      <c r="J111" s="9" t="e">
        <f ca="1">IF($H111&lt;=J$14,OFFSET(ClmTop,MATCH(_XLL.RISKUNIFORM(0,1),largeProbCum),),0)</f>
        <v>#NAME?</v>
      </c>
      <c r="K111" s="9" t="e">
        <f ca="1">IF($H111&lt;=K$14,OFFSET(ClmTop,MATCH(_XLL.RISKUNIFORM(0,1),largeProbCum),),0)</f>
        <v>#NAME?</v>
      </c>
      <c r="L111" s="9" t="e">
        <f ca="1">IF($H111&lt;=L$14,OFFSET(ClmTop,MATCH(_XLL.RISKUNIFORM(0,1),largeProbCum),),0)</f>
        <v>#NAME?</v>
      </c>
      <c r="M111" s="9" t="e">
        <f ca="1">IF($H111&lt;=M$14,OFFSET(ClmTop,MATCH(_XLL.RISKUNIFORM(0,1),largeProbCum),),0)</f>
        <v>#NAME?</v>
      </c>
      <c r="N111" s="9" t="e">
        <f ca="1">IF($H111&lt;=N$14,OFFSET(ClmTop,MATCH(_XLL.RISKUNIFORM(0,1),largeProbCum),),0)</f>
        <v>#NAME?</v>
      </c>
      <c r="O111" s="9" t="e">
        <f ca="1">IF($H111&lt;=O$14,OFFSET(ClmTop,MATCH(_XLL.RISKUNIFORM(0,1),largeProbCum),),0)</f>
        <v>#NAME?</v>
      </c>
      <c r="P111" s="9" t="e">
        <f ca="1">IF($H111&lt;=P$14,OFFSET(ClmTop,MATCH(_XLL.RISKUNIFORM(0,1),largeProbCum),),0)</f>
        <v>#NAME?</v>
      </c>
      <c r="Q111" s="9" t="e">
        <f ca="1">IF($H111&lt;=Q$14,OFFSET(ClmTop,MATCH(_XLL.RISKUNIFORM(0,1),largeProbCum),),0)</f>
        <v>#NAME?</v>
      </c>
    </row>
    <row r="112" spans="8:17" ht="12.75">
      <c r="H112" s="2">
        <f t="shared" si="9"/>
        <v>73</v>
      </c>
      <c r="I112" s="9" t="e">
        <f ca="1">IF($H112&lt;=I$14,OFFSET(ClmTop,MATCH(_XLL.RISKUNIFORM(0,1),largeProbCum),),0)</f>
        <v>#NAME?</v>
      </c>
      <c r="J112" s="9" t="e">
        <f ca="1">IF($H112&lt;=J$14,OFFSET(ClmTop,MATCH(_XLL.RISKUNIFORM(0,1),largeProbCum),),0)</f>
        <v>#NAME?</v>
      </c>
      <c r="K112" s="9" t="e">
        <f ca="1">IF($H112&lt;=K$14,OFFSET(ClmTop,MATCH(_XLL.RISKUNIFORM(0,1),largeProbCum),),0)</f>
        <v>#NAME?</v>
      </c>
      <c r="L112" s="9" t="e">
        <f ca="1">IF($H112&lt;=L$14,OFFSET(ClmTop,MATCH(_XLL.RISKUNIFORM(0,1),largeProbCum),),0)</f>
        <v>#NAME?</v>
      </c>
      <c r="M112" s="9" t="e">
        <f ca="1">IF($H112&lt;=M$14,OFFSET(ClmTop,MATCH(_XLL.RISKUNIFORM(0,1),largeProbCum),),0)</f>
        <v>#NAME?</v>
      </c>
      <c r="N112" s="9" t="e">
        <f ca="1">IF($H112&lt;=N$14,OFFSET(ClmTop,MATCH(_XLL.RISKUNIFORM(0,1),largeProbCum),),0)</f>
        <v>#NAME?</v>
      </c>
      <c r="O112" s="9" t="e">
        <f ca="1">IF($H112&lt;=O$14,OFFSET(ClmTop,MATCH(_XLL.RISKUNIFORM(0,1),largeProbCum),),0)</f>
        <v>#NAME?</v>
      </c>
      <c r="P112" s="9" t="e">
        <f ca="1">IF($H112&lt;=P$14,OFFSET(ClmTop,MATCH(_XLL.RISKUNIFORM(0,1),largeProbCum),),0)</f>
        <v>#NAME?</v>
      </c>
      <c r="Q112" s="9" t="e">
        <f ca="1">IF($H112&lt;=Q$14,OFFSET(ClmTop,MATCH(_XLL.RISKUNIFORM(0,1),largeProbCum),),0)</f>
        <v>#NAME?</v>
      </c>
    </row>
    <row r="113" spans="8:17" ht="12.75">
      <c r="H113" s="2">
        <f t="shared" si="9"/>
        <v>74</v>
      </c>
      <c r="I113" s="9" t="e">
        <f ca="1">IF($H113&lt;=I$14,OFFSET(ClmTop,MATCH(_XLL.RISKUNIFORM(0,1),largeProbCum),),0)</f>
        <v>#NAME?</v>
      </c>
      <c r="J113" s="9" t="e">
        <f ca="1">IF($H113&lt;=J$14,OFFSET(ClmTop,MATCH(_XLL.RISKUNIFORM(0,1),largeProbCum),),0)</f>
        <v>#NAME?</v>
      </c>
      <c r="K113" s="9" t="e">
        <f ca="1">IF($H113&lt;=K$14,OFFSET(ClmTop,MATCH(_XLL.RISKUNIFORM(0,1),largeProbCum),),0)</f>
        <v>#NAME?</v>
      </c>
      <c r="L113" s="9" t="e">
        <f ca="1">IF($H113&lt;=L$14,OFFSET(ClmTop,MATCH(_XLL.RISKUNIFORM(0,1),largeProbCum),),0)</f>
        <v>#NAME?</v>
      </c>
      <c r="M113" s="9" t="e">
        <f ca="1">IF($H113&lt;=M$14,OFFSET(ClmTop,MATCH(_XLL.RISKUNIFORM(0,1),largeProbCum),),0)</f>
        <v>#NAME?</v>
      </c>
      <c r="N113" s="9" t="e">
        <f ca="1">IF($H113&lt;=N$14,OFFSET(ClmTop,MATCH(_XLL.RISKUNIFORM(0,1),largeProbCum),),0)</f>
        <v>#NAME?</v>
      </c>
      <c r="O113" s="9" t="e">
        <f ca="1">IF($H113&lt;=O$14,OFFSET(ClmTop,MATCH(_XLL.RISKUNIFORM(0,1),largeProbCum),),0)</f>
        <v>#NAME?</v>
      </c>
      <c r="P113" s="9" t="e">
        <f ca="1">IF($H113&lt;=P$14,OFFSET(ClmTop,MATCH(_XLL.RISKUNIFORM(0,1),largeProbCum),),0)</f>
        <v>#NAME?</v>
      </c>
      <c r="Q113" s="9" t="e">
        <f ca="1">IF($H113&lt;=Q$14,OFFSET(ClmTop,MATCH(_XLL.RISKUNIFORM(0,1),largeProbCum),),0)</f>
        <v>#NAME?</v>
      </c>
    </row>
    <row r="114" spans="8:17" ht="12.75">
      <c r="H114" s="2">
        <f t="shared" si="9"/>
        <v>75</v>
      </c>
      <c r="I114" s="9" t="e">
        <f ca="1">IF($H114&lt;=I$14,OFFSET(ClmTop,MATCH(_XLL.RISKUNIFORM(0,1),largeProbCum),),0)</f>
        <v>#NAME?</v>
      </c>
      <c r="J114" s="9" t="e">
        <f ca="1">IF($H114&lt;=J$14,OFFSET(ClmTop,MATCH(_XLL.RISKUNIFORM(0,1),largeProbCum),),0)</f>
        <v>#NAME?</v>
      </c>
      <c r="K114" s="9" t="e">
        <f ca="1">IF($H114&lt;=K$14,OFFSET(ClmTop,MATCH(_XLL.RISKUNIFORM(0,1),largeProbCum),),0)</f>
        <v>#NAME?</v>
      </c>
      <c r="L114" s="9" t="e">
        <f ca="1">IF($H114&lt;=L$14,OFFSET(ClmTop,MATCH(_XLL.RISKUNIFORM(0,1),largeProbCum),),0)</f>
        <v>#NAME?</v>
      </c>
      <c r="M114" s="9" t="e">
        <f ca="1">IF($H114&lt;=M$14,OFFSET(ClmTop,MATCH(_XLL.RISKUNIFORM(0,1),largeProbCum),),0)</f>
        <v>#NAME?</v>
      </c>
      <c r="N114" s="9" t="e">
        <f ca="1">IF($H114&lt;=N$14,OFFSET(ClmTop,MATCH(_XLL.RISKUNIFORM(0,1),largeProbCum),),0)</f>
        <v>#NAME?</v>
      </c>
      <c r="O114" s="9" t="e">
        <f ca="1">IF($H114&lt;=O$14,OFFSET(ClmTop,MATCH(_XLL.RISKUNIFORM(0,1),largeProbCum),),0)</f>
        <v>#NAME?</v>
      </c>
      <c r="P114" s="9" t="e">
        <f ca="1">IF($H114&lt;=P$14,OFFSET(ClmTop,MATCH(_XLL.RISKUNIFORM(0,1),largeProbCum),),0)</f>
        <v>#NAME?</v>
      </c>
      <c r="Q114" s="9" t="e">
        <f ca="1">IF($H114&lt;=Q$14,OFFSET(ClmTop,MATCH(_XLL.RISKUNIFORM(0,1),largeProbCum),),0)</f>
        <v>#NAME?</v>
      </c>
    </row>
    <row r="115" spans="8:17" ht="12.75">
      <c r="H115" s="2">
        <f t="shared" si="9"/>
        <v>76</v>
      </c>
      <c r="I115" s="9" t="e">
        <f ca="1">IF($H115&lt;=I$14,OFFSET(ClmTop,MATCH(_XLL.RISKUNIFORM(0,1),largeProbCum),),0)</f>
        <v>#NAME?</v>
      </c>
      <c r="J115" s="9" t="e">
        <f ca="1">IF($H115&lt;=J$14,OFFSET(ClmTop,MATCH(_XLL.RISKUNIFORM(0,1),largeProbCum),),0)</f>
        <v>#NAME?</v>
      </c>
      <c r="K115" s="9" t="e">
        <f ca="1">IF($H115&lt;=K$14,OFFSET(ClmTop,MATCH(_XLL.RISKUNIFORM(0,1),largeProbCum),),0)</f>
        <v>#NAME?</v>
      </c>
      <c r="L115" s="9" t="e">
        <f ca="1">IF($H115&lt;=L$14,OFFSET(ClmTop,MATCH(_XLL.RISKUNIFORM(0,1),largeProbCum),),0)</f>
        <v>#NAME?</v>
      </c>
      <c r="M115" s="9" t="e">
        <f ca="1">IF($H115&lt;=M$14,OFFSET(ClmTop,MATCH(_XLL.RISKUNIFORM(0,1),largeProbCum),),0)</f>
        <v>#NAME?</v>
      </c>
      <c r="N115" s="9" t="e">
        <f ca="1">IF($H115&lt;=N$14,OFFSET(ClmTop,MATCH(_XLL.RISKUNIFORM(0,1),largeProbCum),),0)</f>
        <v>#NAME?</v>
      </c>
      <c r="O115" s="9" t="e">
        <f ca="1">IF($H115&lt;=O$14,OFFSET(ClmTop,MATCH(_XLL.RISKUNIFORM(0,1),largeProbCum),),0)</f>
        <v>#NAME?</v>
      </c>
      <c r="P115" s="9" t="e">
        <f ca="1">IF($H115&lt;=P$14,OFFSET(ClmTop,MATCH(_XLL.RISKUNIFORM(0,1),largeProbCum),),0)</f>
        <v>#NAME?</v>
      </c>
      <c r="Q115" s="9" t="e">
        <f ca="1">IF($H115&lt;=Q$14,OFFSET(ClmTop,MATCH(_XLL.RISKUNIFORM(0,1),largeProbCum),),0)</f>
        <v>#NAME?</v>
      </c>
    </row>
    <row r="116" spans="8:17" ht="12.75">
      <c r="H116" s="2">
        <f t="shared" si="9"/>
        <v>77</v>
      </c>
      <c r="I116" s="9" t="e">
        <f ca="1">IF($H116&lt;=I$14,OFFSET(ClmTop,MATCH(_XLL.RISKUNIFORM(0,1),largeProbCum),),0)</f>
        <v>#NAME?</v>
      </c>
      <c r="J116" s="9" t="e">
        <f ca="1">IF($H116&lt;=J$14,OFFSET(ClmTop,MATCH(_XLL.RISKUNIFORM(0,1),largeProbCum),),0)</f>
        <v>#NAME?</v>
      </c>
      <c r="K116" s="9" t="e">
        <f ca="1">IF($H116&lt;=K$14,OFFSET(ClmTop,MATCH(_XLL.RISKUNIFORM(0,1),largeProbCum),),0)</f>
        <v>#NAME?</v>
      </c>
      <c r="L116" s="9" t="e">
        <f ca="1">IF($H116&lt;=L$14,OFFSET(ClmTop,MATCH(_XLL.RISKUNIFORM(0,1),largeProbCum),),0)</f>
        <v>#NAME?</v>
      </c>
      <c r="M116" s="9" t="e">
        <f ca="1">IF($H116&lt;=M$14,OFFSET(ClmTop,MATCH(_XLL.RISKUNIFORM(0,1),largeProbCum),),0)</f>
        <v>#NAME?</v>
      </c>
      <c r="N116" s="9" t="e">
        <f ca="1">IF($H116&lt;=N$14,OFFSET(ClmTop,MATCH(_XLL.RISKUNIFORM(0,1),largeProbCum),),0)</f>
        <v>#NAME?</v>
      </c>
      <c r="O116" s="9" t="e">
        <f ca="1">IF($H116&lt;=O$14,OFFSET(ClmTop,MATCH(_XLL.RISKUNIFORM(0,1),largeProbCum),),0)</f>
        <v>#NAME?</v>
      </c>
      <c r="P116" s="9" t="e">
        <f ca="1">IF($H116&lt;=P$14,OFFSET(ClmTop,MATCH(_XLL.RISKUNIFORM(0,1),largeProbCum),),0)</f>
        <v>#NAME?</v>
      </c>
      <c r="Q116" s="9" t="e">
        <f ca="1">IF($H116&lt;=Q$14,OFFSET(ClmTop,MATCH(_XLL.RISKUNIFORM(0,1),largeProbCum),),0)</f>
        <v>#NAME?</v>
      </c>
    </row>
    <row r="117" spans="8:17" ht="12.75">
      <c r="H117" s="2">
        <f t="shared" si="9"/>
        <v>78</v>
      </c>
      <c r="I117" s="9" t="e">
        <f ca="1">IF($H117&lt;=I$14,OFFSET(ClmTop,MATCH(_XLL.RISKUNIFORM(0,1),largeProbCum),),0)</f>
        <v>#NAME?</v>
      </c>
      <c r="J117" s="9" t="e">
        <f ca="1">IF($H117&lt;=J$14,OFFSET(ClmTop,MATCH(_XLL.RISKUNIFORM(0,1),largeProbCum),),0)</f>
        <v>#NAME?</v>
      </c>
      <c r="K117" s="9" t="e">
        <f ca="1">IF($H117&lt;=K$14,OFFSET(ClmTop,MATCH(_XLL.RISKUNIFORM(0,1),largeProbCum),),0)</f>
        <v>#NAME?</v>
      </c>
      <c r="L117" s="9" t="e">
        <f ca="1">IF($H117&lt;=L$14,OFFSET(ClmTop,MATCH(_XLL.RISKUNIFORM(0,1),largeProbCum),),0)</f>
        <v>#NAME?</v>
      </c>
      <c r="M117" s="9" t="e">
        <f ca="1">IF($H117&lt;=M$14,OFFSET(ClmTop,MATCH(_XLL.RISKUNIFORM(0,1),largeProbCum),),0)</f>
        <v>#NAME?</v>
      </c>
      <c r="N117" s="9" t="e">
        <f ca="1">IF($H117&lt;=N$14,OFFSET(ClmTop,MATCH(_XLL.RISKUNIFORM(0,1),largeProbCum),),0)</f>
        <v>#NAME?</v>
      </c>
      <c r="O117" s="9" t="e">
        <f ca="1">IF($H117&lt;=O$14,OFFSET(ClmTop,MATCH(_XLL.RISKUNIFORM(0,1),largeProbCum),),0)</f>
        <v>#NAME?</v>
      </c>
      <c r="P117" s="9" t="e">
        <f ca="1">IF($H117&lt;=P$14,OFFSET(ClmTop,MATCH(_XLL.RISKUNIFORM(0,1),largeProbCum),),0)</f>
        <v>#NAME?</v>
      </c>
      <c r="Q117" s="9" t="e">
        <f ca="1">IF($H117&lt;=Q$14,OFFSET(ClmTop,MATCH(_XLL.RISKUNIFORM(0,1),largeProbCum),),0)</f>
        <v>#NAME?</v>
      </c>
    </row>
    <row r="118" spans="8:17" ht="12.75">
      <c r="H118" s="2">
        <f t="shared" si="9"/>
        <v>79</v>
      </c>
      <c r="I118" s="9" t="e">
        <f ca="1">IF($H118&lt;=I$14,OFFSET(ClmTop,MATCH(_XLL.RISKUNIFORM(0,1),largeProbCum),),0)</f>
        <v>#NAME?</v>
      </c>
      <c r="J118" s="9" t="e">
        <f ca="1">IF($H118&lt;=J$14,OFFSET(ClmTop,MATCH(_XLL.RISKUNIFORM(0,1),largeProbCum),),0)</f>
        <v>#NAME?</v>
      </c>
      <c r="K118" s="9" t="e">
        <f ca="1">IF($H118&lt;=K$14,OFFSET(ClmTop,MATCH(_XLL.RISKUNIFORM(0,1),largeProbCum),),0)</f>
        <v>#NAME?</v>
      </c>
      <c r="L118" s="9" t="e">
        <f ca="1">IF($H118&lt;=L$14,OFFSET(ClmTop,MATCH(_XLL.RISKUNIFORM(0,1),largeProbCum),),0)</f>
        <v>#NAME?</v>
      </c>
      <c r="M118" s="9" t="e">
        <f ca="1">IF($H118&lt;=M$14,OFFSET(ClmTop,MATCH(_XLL.RISKUNIFORM(0,1),largeProbCum),),0)</f>
        <v>#NAME?</v>
      </c>
      <c r="N118" s="9" t="e">
        <f ca="1">IF($H118&lt;=N$14,OFFSET(ClmTop,MATCH(_XLL.RISKUNIFORM(0,1),largeProbCum),),0)</f>
        <v>#NAME?</v>
      </c>
      <c r="O118" s="9" t="e">
        <f ca="1">IF($H118&lt;=O$14,OFFSET(ClmTop,MATCH(_XLL.RISKUNIFORM(0,1),largeProbCum),),0)</f>
        <v>#NAME?</v>
      </c>
      <c r="P118" s="9" t="e">
        <f ca="1">IF($H118&lt;=P$14,OFFSET(ClmTop,MATCH(_XLL.RISKUNIFORM(0,1),largeProbCum),),0)</f>
        <v>#NAME?</v>
      </c>
      <c r="Q118" s="9" t="e">
        <f ca="1">IF($H118&lt;=Q$14,OFFSET(ClmTop,MATCH(_XLL.RISKUNIFORM(0,1),largeProbCum),),0)</f>
        <v>#NAME?</v>
      </c>
    </row>
    <row r="119" spans="8:17" ht="12.75">
      <c r="H119" s="2">
        <f t="shared" si="9"/>
        <v>80</v>
      </c>
      <c r="I119" s="9" t="e">
        <f ca="1">IF($H119&lt;=I$14,OFFSET(ClmTop,MATCH(_XLL.RISKUNIFORM(0,1),largeProbCum),),0)</f>
        <v>#NAME?</v>
      </c>
      <c r="J119" s="9" t="e">
        <f ca="1">IF($H119&lt;=J$14,OFFSET(ClmTop,MATCH(_XLL.RISKUNIFORM(0,1),largeProbCum),),0)</f>
        <v>#NAME?</v>
      </c>
      <c r="K119" s="9" t="e">
        <f ca="1">IF($H119&lt;=K$14,OFFSET(ClmTop,MATCH(_XLL.RISKUNIFORM(0,1),largeProbCum),),0)</f>
        <v>#NAME?</v>
      </c>
      <c r="L119" s="9" t="e">
        <f ca="1">IF($H119&lt;=L$14,OFFSET(ClmTop,MATCH(_XLL.RISKUNIFORM(0,1),largeProbCum),),0)</f>
        <v>#NAME?</v>
      </c>
      <c r="M119" s="9" t="e">
        <f ca="1">IF($H119&lt;=M$14,OFFSET(ClmTop,MATCH(_XLL.RISKUNIFORM(0,1),largeProbCum),),0)</f>
        <v>#NAME?</v>
      </c>
      <c r="N119" s="9" t="e">
        <f ca="1">IF($H119&lt;=N$14,OFFSET(ClmTop,MATCH(_XLL.RISKUNIFORM(0,1),largeProbCum),),0)</f>
        <v>#NAME?</v>
      </c>
      <c r="O119" s="9" t="e">
        <f ca="1">IF($H119&lt;=O$14,OFFSET(ClmTop,MATCH(_XLL.RISKUNIFORM(0,1),largeProbCum),),0)</f>
        <v>#NAME?</v>
      </c>
      <c r="P119" s="9" t="e">
        <f ca="1">IF($H119&lt;=P$14,OFFSET(ClmTop,MATCH(_XLL.RISKUNIFORM(0,1),largeProbCum),),0)</f>
        <v>#NAME?</v>
      </c>
      <c r="Q119" s="9" t="e">
        <f ca="1">IF($H119&lt;=Q$14,OFFSET(ClmTop,MATCH(_XLL.RISKUNIFORM(0,1),largeProbCum),),0)</f>
        <v>#NAME?</v>
      </c>
    </row>
    <row r="120" spans="8:17" ht="12.75">
      <c r="H120" s="2">
        <f t="shared" si="9"/>
        <v>81</v>
      </c>
      <c r="I120" s="9" t="e">
        <f ca="1">IF($H120&lt;=I$14,OFFSET(ClmTop,MATCH(_XLL.RISKUNIFORM(0,1),largeProbCum),),0)</f>
        <v>#NAME?</v>
      </c>
      <c r="J120" s="9" t="e">
        <f ca="1">IF($H120&lt;=J$14,OFFSET(ClmTop,MATCH(_XLL.RISKUNIFORM(0,1),largeProbCum),),0)</f>
        <v>#NAME?</v>
      </c>
      <c r="K120" s="9" t="e">
        <f ca="1">IF($H120&lt;=K$14,OFFSET(ClmTop,MATCH(_XLL.RISKUNIFORM(0,1),largeProbCum),),0)</f>
        <v>#NAME?</v>
      </c>
      <c r="L120" s="9" t="e">
        <f ca="1">IF($H120&lt;=L$14,OFFSET(ClmTop,MATCH(_XLL.RISKUNIFORM(0,1),largeProbCum),),0)</f>
        <v>#NAME?</v>
      </c>
      <c r="M120" s="9" t="e">
        <f ca="1">IF($H120&lt;=M$14,OFFSET(ClmTop,MATCH(_XLL.RISKUNIFORM(0,1),largeProbCum),),0)</f>
        <v>#NAME?</v>
      </c>
      <c r="N120" s="9" t="e">
        <f ca="1">IF($H120&lt;=N$14,OFFSET(ClmTop,MATCH(_XLL.RISKUNIFORM(0,1),largeProbCum),),0)</f>
        <v>#NAME?</v>
      </c>
      <c r="O120" s="9" t="e">
        <f ca="1">IF($H120&lt;=O$14,OFFSET(ClmTop,MATCH(_XLL.RISKUNIFORM(0,1),largeProbCum),),0)</f>
        <v>#NAME?</v>
      </c>
      <c r="P120" s="9" t="e">
        <f ca="1">IF($H120&lt;=P$14,OFFSET(ClmTop,MATCH(_XLL.RISKUNIFORM(0,1),largeProbCum),),0)</f>
        <v>#NAME?</v>
      </c>
      <c r="Q120" s="9" t="e">
        <f ca="1">IF($H120&lt;=Q$14,OFFSET(ClmTop,MATCH(_XLL.RISKUNIFORM(0,1),largeProbCum),),0)</f>
        <v>#NAME?</v>
      </c>
    </row>
    <row r="121" spans="8:17" ht="12.75">
      <c r="H121" s="2">
        <f t="shared" si="9"/>
        <v>82</v>
      </c>
      <c r="I121" s="9" t="e">
        <f ca="1">IF($H121&lt;=I$14,OFFSET(ClmTop,MATCH(_XLL.RISKUNIFORM(0,1),largeProbCum),),0)</f>
        <v>#NAME?</v>
      </c>
      <c r="J121" s="9" t="e">
        <f ca="1">IF($H121&lt;=J$14,OFFSET(ClmTop,MATCH(_XLL.RISKUNIFORM(0,1),largeProbCum),),0)</f>
        <v>#NAME?</v>
      </c>
      <c r="K121" s="9" t="e">
        <f ca="1">IF($H121&lt;=K$14,OFFSET(ClmTop,MATCH(_XLL.RISKUNIFORM(0,1),largeProbCum),),0)</f>
        <v>#NAME?</v>
      </c>
      <c r="L121" s="9" t="e">
        <f ca="1">IF($H121&lt;=L$14,OFFSET(ClmTop,MATCH(_XLL.RISKUNIFORM(0,1),largeProbCum),),0)</f>
        <v>#NAME?</v>
      </c>
      <c r="M121" s="9" t="e">
        <f ca="1">IF($H121&lt;=M$14,OFFSET(ClmTop,MATCH(_XLL.RISKUNIFORM(0,1),largeProbCum),),0)</f>
        <v>#NAME?</v>
      </c>
      <c r="N121" s="9" t="e">
        <f ca="1">IF($H121&lt;=N$14,OFFSET(ClmTop,MATCH(_XLL.RISKUNIFORM(0,1),largeProbCum),),0)</f>
        <v>#NAME?</v>
      </c>
      <c r="O121" s="9" t="e">
        <f ca="1">IF($H121&lt;=O$14,OFFSET(ClmTop,MATCH(_XLL.RISKUNIFORM(0,1),largeProbCum),),0)</f>
        <v>#NAME?</v>
      </c>
      <c r="P121" s="9" t="e">
        <f ca="1">IF($H121&lt;=P$14,OFFSET(ClmTop,MATCH(_XLL.RISKUNIFORM(0,1),largeProbCum),),0)</f>
        <v>#NAME?</v>
      </c>
      <c r="Q121" s="9" t="e">
        <f ca="1">IF($H121&lt;=Q$14,OFFSET(ClmTop,MATCH(_XLL.RISKUNIFORM(0,1),largeProbCum),),0)</f>
        <v>#NAME?</v>
      </c>
    </row>
    <row r="122" spans="8:17" ht="12.75">
      <c r="H122" s="2">
        <f t="shared" si="9"/>
        <v>83</v>
      </c>
      <c r="I122" s="9" t="e">
        <f ca="1">IF($H122&lt;=I$14,OFFSET(ClmTop,MATCH(_XLL.RISKUNIFORM(0,1),largeProbCum),),0)</f>
        <v>#NAME?</v>
      </c>
      <c r="J122" s="9" t="e">
        <f ca="1">IF($H122&lt;=J$14,OFFSET(ClmTop,MATCH(_XLL.RISKUNIFORM(0,1),largeProbCum),),0)</f>
        <v>#NAME?</v>
      </c>
      <c r="K122" s="9" t="e">
        <f ca="1">IF($H122&lt;=K$14,OFFSET(ClmTop,MATCH(_XLL.RISKUNIFORM(0,1),largeProbCum),),0)</f>
        <v>#NAME?</v>
      </c>
      <c r="L122" s="9" t="e">
        <f ca="1">IF($H122&lt;=L$14,OFFSET(ClmTop,MATCH(_XLL.RISKUNIFORM(0,1),largeProbCum),),0)</f>
        <v>#NAME?</v>
      </c>
      <c r="M122" s="9" t="e">
        <f ca="1">IF($H122&lt;=M$14,OFFSET(ClmTop,MATCH(_XLL.RISKUNIFORM(0,1),largeProbCum),),0)</f>
        <v>#NAME?</v>
      </c>
      <c r="N122" s="9" t="e">
        <f ca="1">IF($H122&lt;=N$14,OFFSET(ClmTop,MATCH(_XLL.RISKUNIFORM(0,1),largeProbCum),),0)</f>
        <v>#NAME?</v>
      </c>
      <c r="O122" s="9" t="e">
        <f ca="1">IF($H122&lt;=O$14,OFFSET(ClmTop,MATCH(_XLL.RISKUNIFORM(0,1),largeProbCum),),0)</f>
        <v>#NAME?</v>
      </c>
      <c r="P122" s="9" t="e">
        <f ca="1">IF($H122&lt;=P$14,OFFSET(ClmTop,MATCH(_XLL.RISKUNIFORM(0,1),largeProbCum),),0)</f>
        <v>#NAME?</v>
      </c>
      <c r="Q122" s="9" t="e">
        <f ca="1">IF($H122&lt;=Q$14,OFFSET(ClmTop,MATCH(_XLL.RISKUNIFORM(0,1),largeProbCum),),0)</f>
        <v>#NAME?</v>
      </c>
    </row>
    <row r="123" spans="8:17" ht="12.75">
      <c r="H123" s="2">
        <f t="shared" si="9"/>
        <v>84</v>
      </c>
      <c r="I123" s="9" t="e">
        <f ca="1">IF($H123&lt;=I$14,OFFSET(ClmTop,MATCH(_XLL.RISKUNIFORM(0,1),largeProbCum),),0)</f>
        <v>#NAME?</v>
      </c>
      <c r="J123" s="9" t="e">
        <f ca="1">IF($H123&lt;=J$14,OFFSET(ClmTop,MATCH(_XLL.RISKUNIFORM(0,1),largeProbCum),),0)</f>
        <v>#NAME?</v>
      </c>
      <c r="K123" s="9" t="e">
        <f ca="1">IF($H123&lt;=K$14,OFFSET(ClmTop,MATCH(_XLL.RISKUNIFORM(0,1),largeProbCum),),0)</f>
        <v>#NAME?</v>
      </c>
      <c r="L123" s="9" t="e">
        <f ca="1">IF($H123&lt;=L$14,OFFSET(ClmTop,MATCH(_XLL.RISKUNIFORM(0,1),largeProbCum),),0)</f>
        <v>#NAME?</v>
      </c>
      <c r="M123" s="9" t="e">
        <f ca="1">IF($H123&lt;=M$14,OFFSET(ClmTop,MATCH(_XLL.RISKUNIFORM(0,1),largeProbCum),),0)</f>
        <v>#NAME?</v>
      </c>
      <c r="N123" s="9" t="e">
        <f ca="1">IF($H123&lt;=N$14,OFFSET(ClmTop,MATCH(_XLL.RISKUNIFORM(0,1),largeProbCum),),0)</f>
        <v>#NAME?</v>
      </c>
      <c r="O123" s="9" t="e">
        <f ca="1">IF($H123&lt;=O$14,OFFSET(ClmTop,MATCH(_XLL.RISKUNIFORM(0,1),largeProbCum),),0)</f>
        <v>#NAME?</v>
      </c>
      <c r="P123" s="9" t="e">
        <f ca="1">IF($H123&lt;=P$14,OFFSET(ClmTop,MATCH(_XLL.RISKUNIFORM(0,1),largeProbCum),),0)</f>
        <v>#NAME?</v>
      </c>
      <c r="Q123" s="9" t="e">
        <f ca="1">IF($H123&lt;=Q$14,OFFSET(ClmTop,MATCH(_XLL.RISKUNIFORM(0,1),largeProbCum),),0)</f>
        <v>#NAME?</v>
      </c>
    </row>
    <row r="124" spans="8:17" ht="12.75">
      <c r="H124" s="2">
        <f t="shared" si="9"/>
        <v>85</v>
      </c>
      <c r="I124" s="9" t="e">
        <f ca="1">IF($H124&lt;=I$14,OFFSET(ClmTop,MATCH(_XLL.RISKUNIFORM(0,1),largeProbCum),),0)</f>
        <v>#NAME?</v>
      </c>
      <c r="J124" s="9" t="e">
        <f ca="1">IF($H124&lt;=J$14,OFFSET(ClmTop,MATCH(_XLL.RISKUNIFORM(0,1),largeProbCum),),0)</f>
        <v>#NAME?</v>
      </c>
      <c r="K124" s="9" t="e">
        <f ca="1">IF($H124&lt;=K$14,OFFSET(ClmTop,MATCH(_XLL.RISKUNIFORM(0,1),largeProbCum),),0)</f>
        <v>#NAME?</v>
      </c>
      <c r="L124" s="9" t="e">
        <f ca="1">IF($H124&lt;=L$14,OFFSET(ClmTop,MATCH(_XLL.RISKUNIFORM(0,1),largeProbCum),),0)</f>
        <v>#NAME?</v>
      </c>
      <c r="M124" s="9" t="e">
        <f ca="1">IF($H124&lt;=M$14,OFFSET(ClmTop,MATCH(_XLL.RISKUNIFORM(0,1),largeProbCum),),0)</f>
        <v>#NAME?</v>
      </c>
      <c r="N124" s="9" t="e">
        <f ca="1">IF($H124&lt;=N$14,OFFSET(ClmTop,MATCH(_XLL.RISKUNIFORM(0,1),largeProbCum),),0)</f>
        <v>#NAME?</v>
      </c>
      <c r="O124" s="9" t="e">
        <f ca="1">IF($H124&lt;=O$14,OFFSET(ClmTop,MATCH(_XLL.RISKUNIFORM(0,1),largeProbCum),),0)</f>
        <v>#NAME?</v>
      </c>
      <c r="P124" s="9" t="e">
        <f ca="1">IF($H124&lt;=P$14,OFFSET(ClmTop,MATCH(_XLL.RISKUNIFORM(0,1),largeProbCum),),0)</f>
        <v>#NAME?</v>
      </c>
      <c r="Q124" s="9" t="e">
        <f ca="1">IF($H124&lt;=Q$14,OFFSET(ClmTop,MATCH(_XLL.RISKUNIFORM(0,1),largeProbCum),),0)</f>
        <v>#NAME?</v>
      </c>
    </row>
    <row r="125" spans="8:17" ht="12.75">
      <c r="H125" s="2">
        <f t="shared" si="9"/>
        <v>86</v>
      </c>
      <c r="I125" s="9" t="e">
        <f ca="1">IF($H125&lt;=I$14,OFFSET(ClmTop,MATCH(_XLL.RISKUNIFORM(0,1),largeProbCum),),0)</f>
        <v>#NAME?</v>
      </c>
      <c r="J125" s="9" t="e">
        <f ca="1">IF($H125&lt;=J$14,OFFSET(ClmTop,MATCH(_XLL.RISKUNIFORM(0,1),largeProbCum),),0)</f>
        <v>#NAME?</v>
      </c>
      <c r="K125" s="9" t="e">
        <f ca="1">IF($H125&lt;=K$14,OFFSET(ClmTop,MATCH(_XLL.RISKUNIFORM(0,1),largeProbCum),),0)</f>
        <v>#NAME?</v>
      </c>
      <c r="L125" s="9" t="e">
        <f ca="1">IF($H125&lt;=L$14,OFFSET(ClmTop,MATCH(_XLL.RISKUNIFORM(0,1),largeProbCum),),0)</f>
        <v>#NAME?</v>
      </c>
      <c r="M125" s="9" t="e">
        <f ca="1">IF($H125&lt;=M$14,OFFSET(ClmTop,MATCH(_XLL.RISKUNIFORM(0,1),largeProbCum),),0)</f>
        <v>#NAME?</v>
      </c>
      <c r="N125" s="9" t="e">
        <f ca="1">IF($H125&lt;=N$14,OFFSET(ClmTop,MATCH(_XLL.RISKUNIFORM(0,1),largeProbCum),),0)</f>
        <v>#NAME?</v>
      </c>
      <c r="O125" s="9" t="e">
        <f ca="1">IF($H125&lt;=O$14,OFFSET(ClmTop,MATCH(_XLL.RISKUNIFORM(0,1),largeProbCum),),0)</f>
        <v>#NAME?</v>
      </c>
      <c r="P125" s="9" t="e">
        <f ca="1">IF($H125&lt;=P$14,OFFSET(ClmTop,MATCH(_XLL.RISKUNIFORM(0,1),largeProbCum),),0)</f>
        <v>#NAME?</v>
      </c>
      <c r="Q125" s="9" t="e">
        <f ca="1">IF($H125&lt;=Q$14,OFFSET(ClmTop,MATCH(_XLL.RISKUNIFORM(0,1),largeProbCum),),0)</f>
        <v>#NAME?</v>
      </c>
    </row>
    <row r="126" spans="8:17" ht="12.75">
      <c r="H126" s="2">
        <f t="shared" si="9"/>
        <v>87</v>
      </c>
      <c r="I126" s="9" t="e">
        <f ca="1">IF($H126&lt;=I$14,OFFSET(ClmTop,MATCH(_XLL.RISKUNIFORM(0,1),largeProbCum),),0)</f>
        <v>#NAME?</v>
      </c>
      <c r="J126" s="9" t="e">
        <f ca="1">IF($H126&lt;=J$14,OFFSET(ClmTop,MATCH(_XLL.RISKUNIFORM(0,1),largeProbCum),),0)</f>
        <v>#NAME?</v>
      </c>
      <c r="K126" s="9" t="e">
        <f ca="1">IF($H126&lt;=K$14,OFFSET(ClmTop,MATCH(_XLL.RISKUNIFORM(0,1),largeProbCum),),0)</f>
        <v>#NAME?</v>
      </c>
      <c r="L126" s="9" t="e">
        <f ca="1">IF($H126&lt;=L$14,OFFSET(ClmTop,MATCH(_XLL.RISKUNIFORM(0,1),largeProbCum),),0)</f>
        <v>#NAME?</v>
      </c>
      <c r="M126" s="9" t="e">
        <f ca="1">IF($H126&lt;=M$14,OFFSET(ClmTop,MATCH(_XLL.RISKUNIFORM(0,1),largeProbCum),),0)</f>
        <v>#NAME?</v>
      </c>
      <c r="N126" s="9" t="e">
        <f ca="1">IF($H126&lt;=N$14,OFFSET(ClmTop,MATCH(_XLL.RISKUNIFORM(0,1),largeProbCum),),0)</f>
        <v>#NAME?</v>
      </c>
      <c r="O126" s="9" t="e">
        <f ca="1">IF($H126&lt;=O$14,OFFSET(ClmTop,MATCH(_XLL.RISKUNIFORM(0,1),largeProbCum),),0)</f>
        <v>#NAME?</v>
      </c>
      <c r="P126" s="9" t="e">
        <f ca="1">IF($H126&lt;=P$14,OFFSET(ClmTop,MATCH(_XLL.RISKUNIFORM(0,1),largeProbCum),),0)</f>
        <v>#NAME?</v>
      </c>
      <c r="Q126" s="9" t="e">
        <f ca="1">IF($H126&lt;=Q$14,OFFSET(ClmTop,MATCH(_XLL.RISKUNIFORM(0,1),largeProbCum),),0)</f>
        <v>#NAME?</v>
      </c>
    </row>
    <row r="127" spans="8:17" ht="12.75">
      <c r="H127" s="2">
        <f t="shared" si="9"/>
        <v>88</v>
      </c>
      <c r="I127" s="9" t="e">
        <f ca="1">IF($H127&lt;=I$14,OFFSET(ClmTop,MATCH(_XLL.RISKUNIFORM(0,1),largeProbCum),),0)</f>
        <v>#NAME?</v>
      </c>
      <c r="J127" s="9" t="e">
        <f ca="1">IF($H127&lt;=J$14,OFFSET(ClmTop,MATCH(_XLL.RISKUNIFORM(0,1),largeProbCum),),0)</f>
        <v>#NAME?</v>
      </c>
      <c r="K127" s="9" t="e">
        <f ca="1">IF($H127&lt;=K$14,OFFSET(ClmTop,MATCH(_XLL.RISKUNIFORM(0,1),largeProbCum),),0)</f>
        <v>#NAME?</v>
      </c>
      <c r="L127" s="9" t="e">
        <f ca="1">IF($H127&lt;=L$14,OFFSET(ClmTop,MATCH(_XLL.RISKUNIFORM(0,1),largeProbCum),),0)</f>
        <v>#NAME?</v>
      </c>
      <c r="M127" s="9" t="e">
        <f ca="1">IF($H127&lt;=M$14,OFFSET(ClmTop,MATCH(_XLL.RISKUNIFORM(0,1),largeProbCum),),0)</f>
        <v>#NAME?</v>
      </c>
      <c r="N127" s="9" t="e">
        <f ca="1">IF($H127&lt;=N$14,OFFSET(ClmTop,MATCH(_XLL.RISKUNIFORM(0,1),largeProbCum),),0)</f>
        <v>#NAME?</v>
      </c>
      <c r="O127" s="9" t="e">
        <f ca="1">IF($H127&lt;=O$14,OFFSET(ClmTop,MATCH(_XLL.RISKUNIFORM(0,1),largeProbCum),),0)</f>
        <v>#NAME?</v>
      </c>
      <c r="P127" s="9" t="e">
        <f ca="1">IF($H127&lt;=P$14,OFFSET(ClmTop,MATCH(_XLL.RISKUNIFORM(0,1),largeProbCum),),0)</f>
        <v>#NAME?</v>
      </c>
      <c r="Q127" s="9" t="e">
        <f ca="1">IF($H127&lt;=Q$14,OFFSET(ClmTop,MATCH(_XLL.RISKUNIFORM(0,1),largeProbCum),),0)</f>
        <v>#NAME?</v>
      </c>
    </row>
    <row r="128" spans="8:17" ht="12.75">
      <c r="H128" s="2">
        <f t="shared" si="9"/>
        <v>89</v>
      </c>
      <c r="I128" s="9" t="e">
        <f ca="1">IF($H128&lt;=I$14,OFFSET(ClmTop,MATCH(_XLL.RISKUNIFORM(0,1),largeProbCum),),0)</f>
        <v>#NAME?</v>
      </c>
      <c r="J128" s="9" t="e">
        <f ca="1">IF($H128&lt;=J$14,OFFSET(ClmTop,MATCH(_XLL.RISKUNIFORM(0,1),largeProbCum),),0)</f>
        <v>#NAME?</v>
      </c>
      <c r="K128" s="9" t="e">
        <f ca="1">IF($H128&lt;=K$14,OFFSET(ClmTop,MATCH(_XLL.RISKUNIFORM(0,1),largeProbCum),),0)</f>
        <v>#NAME?</v>
      </c>
      <c r="L128" s="9" t="e">
        <f ca="1">IF($H128&lt;=L$14,OFFSET(ClmTop,MATCH(_XLL.RISKUNIFORM(0,1),largeProbCum),),0)</f>
        <v>#NAME?</v>
      </c>
      <c r="M128" s="9" t="e">
        <f ca="1">IF($H128&lt;=M$14,OFFSET(ClmTop,MATCH(_XLL.RISKUNIFORM(0,1),largeProbCum),),0)</f>
        <v>#NAME?</v>
      </c>
      <c r="N128" s="9" t="e">
        <f ca="1">IF($H128&lt;=N$14,OFFSET(ClmTop,MATCH(_XLL.RISKUNIFORM(0,1),largeProbCum),),0)</f>
        <v>#NAME?</v>
      </c>
      <c r="O128" s="9" t="e">
        <f ca="1">IF($H128&lt;=O$14,OFFSET(ClmTop,MATCH(_XLL.RISKUNIFORM(0,1),largeProbCum),),0)</f>
        <v>#NAME?</v>
      </c>
      <c r="P128" s="9" t="e">
        <f ca="1">IF($H128&lt;=P$14,OFFSET(ClmTop,MATCH(_XLL.RISKUNIFORM(0,1),largeProbCum),),0)</f>
        <v>#NAME?</v>
      </c>
      <c r="Q128" s="9" t="e">
        <f ca="1">IF($H128&lt;=Q$14,OFFSET(ClmTop,MATCH(_XLL.RISKUNIFORM(0,1),largeProbCum),),0)</f>
        <v>#NAME?</v>
      </c>
    </row>
    <row r="129" spans="8:17" ht="12.75">
      <c r="H129" s="2">
        <f t="shared" si="9"/>
        <v>90</v>
      </c>
      <c r="I129" s="9" t="e">
        <f ca="1">IF($H129&lt;=I$14,OFFSET(ClmTop,MATCH(_XLL.RISKUNIFORM(0,1),largeProbCum),),0)</f>
        <v>#NAME?</v>
      </c>
      <c r="J129" s="9" t="e">
        <f ca="1">IF($H129&lt;=J$14,OFFSET(ClmTop,MATCH(_XLL.RISKUNIFORM(0,1),largeProbCum),),0)</f>
        <v>#NAME?</v>
      </c>
      <c r="K129" s="9" t="e">
        <f ca="1">IF($H129&lt;=K$14,OFFSET(ClmTop,MATCH(_XLL.RISKUNIFORM(0,1),largeProbCum),),0)</f>
        <v>#NAME?</v>
      </c>
      <c r="L129" s="9" t="e">
        <f ca="1">IF($H129&lt;=L$14,OFFSET(ClmTop,MATCH(_XLL.RISKUNIFORM(0,1),largeProbCum),),0)</f>
        <v>#NAME?</v>
      </c>
      <c r="M129" s="9" t="e">
        <f ca="1">IF($H129&lt;=M$14,OFFSET(ClmTop,MATCH(_XLL.RISKUNIFORM(0,1),largeProbCum),),0)</f>
        <v>#NAME?</v>
      </c>
      <c r="N129" s="9" t="e">
        <f ca="1">IF($H129&lt;=N$14,OFFSET(ClmTop,MATCH(_XLL.RISKUNIFORM(0,1),largeProbCum),),0)</f>
        <v>#NAME?</v>
      </c>
      <c r="O129" s="9" t="e">
        <f ca="1">IF($H129&lt;=O$14,OFFSET(ClmTop,MATCH(_XLL.RISKUNIFORM(0,1),largeProbCum),),0)</f>
        <v>#NAME?</v>
      </c>
      <c r="P129" s="9" t="e">
        <f ca="1">IF($H129&lt;=P$14,OFFSET(ClmTop,MATCH(_XLL.RISKUNIFORM(0,1),largeProbCum),),0)</f>
        <v>#NAME?</v>
      </c>
      <c r="Q129" s="9" t="e">
        <f ca="1">IF($H129&lt;=Q$14,OFFSET(ClmTop,MATCH(_XLL.RISKUNIFORM(0,1),largeProbCum),),0)</f>
        <v>#NAME?</v>
      </c>
    </row>
    <row r="130" spans="8:17" ht="12.75">
      <c r="H130" s="2">
        <f t="shared" si="9"/>
        <v>91</v>
      </c>
      <c r="I130" s="9" t="e">
        <f ca="1">IF($H130&lt;=I$14,OFFSET(ClmTop,MATCH(_XLL.RISKUNIFORM(0,1),largeProbCum),),0)</f>
        <v>#NAME?</v>
      </c>
      <c r="J130" s="9" t="e">
        <f ca="1">IF($H130&lt;=J$14,OFFSET(ClmTop,MATCH(_XLL.RISKUNIFORM(0,1),largeProbCum),),0)</f>
        <v>#NAME?</v>
      </c>
      <c r="K130" s="9" t="e">
        <f ca="1">IF($H130&lt;=K$14,OFFSET(ClmTop,MATCH(_XLL.RISKUNIFORM(0,1),largeProbCum),),0)</f>
        <v>#NAME?</v>
      </c>
      <c r="L130" s="9" t="e">
        <f ca="1">IF($H130&lt;=L$14,OFFSET(ClmTop,MATCH(_XLL.RISKUNIFORM(0,1),largeProbCum),),0)</f>
        <v>#NAME?</v>
      </c>
      <c r="M130" s="9" t="e">
        <f ca="1">IF($H130&lt;=M$14,OFFSET(ClmTop,MATCH(_XLL.RISKUNIFORM(0,1),largeProbCum),),0)</f>
        <v>#NAME?</v>
      </c>
      <c r="N130" s="9" t="e">
        <f ca="1">IF($H130&lt;=N$14,OFFSET(ClmTop,MATCH(_XLL.RISKUNIFORM(0,1),largeProbCum),),0)</f>
        <v>#NAME?</v>
      </c>
      <c r="O130" s="9" t="e">
        <f ca="1">IF($H130&lt;=O$14,OFFSET(ClmTop,MATCH(_XLL.RISKUNIFORM(0,1),largeProbCum),),0)</f>
        <v>#NAME?</v>
      </c>
      <c r="P130" s="9" t="e">
        <f ca="1">IF($H130&lt;=P$14,OFFSET(ClmTop,MATCH(_XLL.RISKUNIFORM(0,1),largeProbCum),),0)</f>
        <v>#NAME?</v>
      </c>
      <c r="Q130" s="9" t="e">
        <f ca="1">IF($H130&lt;=Q$14,OFFSET(ClmTop,MATCH(_XLL.RISKUNIFORM(0,1),largeProbCum),),0)</f>
        <v>#NAME?</v>
      </c>
    </row>
    <row r="131" spans="8:17" ht="12.75">
      <c r="H131" s="2">
        <f t="shared" si="9"/>
        <v>92</v>
      </c>
      <c r="I131" s="9" t="e">
        <f ca="1">IF($H131&lt;=I$14,OFFSET(ClmTop,MATCH(_XLL.RISKUNIFORM(0,1),largeProbCum),),0)</f>
        <v>#NAME?</v>
      </c>
      <c r="J131" s="9" t="e">
        <f ca="1">IF($H131&lt;=J$14,OFFSET(ClmTop,MATCH(_XLL.RISKUNIFORM(0,1),largeProbCum),),0)</f>
        <v>#NAME?</v>
      </c>
      <c r="K131" s="9" t="e">
        <f ca="1">IF($H131&lt;=K$14,OFFSET(ClmTop,MATCH(_XLL.RISKUNIFORM(0,1),largeProbCum),),0)</f>
        <v>#NAME?</v>
      </c>
      <c r="L131" s="9" t="e">
        <f ca="1">IF($H131&lt;=L$14,OFFSET(ClmTop,MATCH(_XLL.RISKUNIFORM(0,1),largeProbCum),),0)</f>
        <v>#NAME?</v>
      </c>
      <c r="M131" s="9" t="e">
        <f ca="1">IF($H131&lt;=M$14,OFFSET(ClmTop,MATCH(_XLL.RISKUNIFORM(0,1),largeProbCum),),0)</f>
        <v>#NAME?</v>
      </c>
      <c r="N131" s="9" t="e">
        <f ca="1">IF($H131&lt;=N$14,OFFSET(ClmTop,MATCH(_XLL.RISKUNIFORM(0,1),largeProbCum),),0)</f>
        <v>#NAME?</v>
      </c>
      <c r="O131" s="9" t="e">
        <f ca="1">IF($H131&lt;=O$14,OFFSET(ClmTop,MATCH(_XLL.RISKUNIFORM(0,1),largeProbCum),),0)</f>
        <v>#NAME?</v>
      </c>
      <c r="P131" s="9" t="e">
        <f ca="1">IF($H131&lt;=P$14,OFFSET(ClmTop,MATCH(_XLL.RISKUNIFORM(0,1),largeProbCum),),0)</f>
        <v>#NAME?</v>
      </c>
      <c r="Q131" s="9" t="e">
        <f ca="1">IF($H131&lt;=Q$14,OFFSET(ClmTop,MATCH(_XLL.RISKUNIFORM(0,1),largeProbCum),),0)</f>
        <v>#NAME?</v>
      </c>
    </row>
    <row r="132" spans="8:17" ht="12.75">
      <c r="H132" s="2">
        <f t="shared" si="9"/>
        <v>93</v>
      </c>
      <c r="I132" s="9" t="e">
        <f ca="1">IF($H132&lt;=I$14,OFFSET(ClmTop,MATCH(_XLL.RISKUNIFORM(0,1),largeProbCum),),0)</f>
        <v>#NAME?</v>
      </c>
      <c r="J132" s="9" t="e">
        <f ca="1">IF($H132&lt;=J$14,OFFSET(ClmTop,MATCH(_XLL.RISKUNIFORM(0,1),largeProbCum),),0)</f>
        <v>#NAME?</v>
      </c>
      <c r="K132" s="9" t="e">
        <f ca="1">IF($H132&lt;=K$14,OFFSET(ClmTop,MATCH(_XLL.RISKUNIFORM(0,1),largeProbCum),),0)</f>
        <v>#NAME?</v>
      </c>
      <c r="L132" s="9" t="e">
        <f ca="1">IF($H132&lt;=L$14,OFFSET(ClmTop,MATCH(_XLL.RISKUNIFORM(0,1),largeProbCum),),0)</f>
        <v>#NAME?</v>
      </c>
      <c r="M132" s="9" t="e">
        <f ca="1">IF($H132&lt;=M$14,OFFSET(ClmTop,MATCH(_XLL.RISKUNIFORM(0,1),largeProbCum),),0)</f>
        <v>#NAME?</v>
      </c>
      <c r="N132" s="9" t="e">
        <f ca="1">IF($H132&lt;=N$14,OFFSET(ClmTop,MATCH(_XLL.RISKUNIFORM(0,1),largeProbCum),),0)</f>
        <v>#NAME?</v>
      </c>
      <c r="O132" s="9" t="e">
        <f ca="1">IF($H132&lt;=O$14,OFFSET(ClmTop,MATCH(_XLL.RISKUNIFORM(0,1),largeProbCum),),0)</f>
        <v>#NAME?</v>
      </c>
      <c r="P132" s="9" t="e">
        <f ca="1">IF($H132&lt;=P$14,OFFSET(ClmTop,MATCH(_XLL.RISKUNIFORM(0,1),largeProbCum),),0)</f>
        <v>#NAME?</v>
      </c>
      <c r="Q132" s="9" t="e">
        <f ca="1">IF($H132&lt;=Q$14,OFFSET(ClmTop,MATCH(_XLL.RISKUNIFORM(0,1),largeProbCum),),0)</f>
        <v>#NAME?</v>
      </c>
    </row>
    <row r="133" spans="8:17" ht="12.75">
      <c r="H133" s="2">
        <f t="shared" si="9"/>
        <v>94</v>
      </c>
      <c r="I133" s="9" t="e">
        <f ca="1">IF($H133&lt;=I$14,OFFSET(ClmTop,MATCH(_XLL.RISKUNIFORM(0,1),largeProbCum),),0)</f>
        <v>#NAME?</v>
      </c>
      <c r="J133" s="9" t="e">
        <f ca="1">IF($H133&lt;=J$14,OFFSET(ClmTop,MATCH(_XLL.RISKUNIFORM(0,1),largeProbCum),),0)</f>
        <v>#NAME?</v>
      </c>
      <c r="K133" s="9" t="e">
        <f ca="1">IF($H133&lt;=K$14,OFFSET(ClmTop,MATCH(_XLL.RISKUNIFORM(0,1),largeProbCum),),0)</f>
        <v>#NAME?</v>
      </c>
      <c r="L133" s="9" t="e">
        <f ca="1">IF($H133&lt;=L$14,OFFSET(ClmTop,MATCH(_XLL.RISKUNIFORM(0,1),largeProbCum),),0)</f>
        <v>#NAME?</v>
      </c>
      <c r="M133" s="9" t="e">
        <f ca="1">IF($H133&lt;=M$14,OFFSET(ClmTop,MATCH(_XLL.RISKUNIFORM(0,1),largeProbCum),),0)</f>
        <v>#NAME?</v>
      </c>
      <c r="N133" s="9" t="e">
        <f ca="1">IF($H133&lt;=N$14,OFFSET(ClmTop,MATCH(_XLL.RISKUNIFORM(0,1),largeProbCum),),0)</f>
        <v>#NAME?</v>
      </c>
      <c r="O133" s="9" t="e">
        <f ca="1">IF($H133&lt;=O$14,OFFSET(ClmTop,MATCH(_XLL.RISKUNIFORM(0,1),largeProbCum),),0)</f>
        <v>#NAME?</v>
      </c>
      <c r="P133" s="9" t="e">
        <f ca="1">IF($H133&lt;=P$14,OFFSET(ClmTop,MATCH(_XLL.RISKUNIFORM(0,1),largeProbCum),),0)</f>
        <v>#NAME?</v>
      </c>
      <c r="Q133" s="9" t="e">
        <f ca="1">IF($H133&lt;=Q$14,OFFSET(ClmTop,MATCH(_XLL.RISKUNIFORM(0,1),largeProbCum),),0)</f>
        <v>#NAME?</v>
      </c>
    </row>
    <row r="134" spans="8:17" ht="12.75">
      <c r="H134" s="2">
        <f t="shared" si="9"/>
        <v>95</v>
      </c>
      <c r="I134" s="9" t="e">
        <f ca="1">IF($H134&lt;=I$14,OFFSET(ClmTop,MATCH(_XLL.RISKUNIFORM(0,1),largeProbCum),),0)</f>
        <v>#NAME?</v>
      </c>
      <c r="J134" s="9" t="e">
        <f ca="1">IF($H134&lt;=J$14,OFFSET(ClmTop,MATCH(_XLL.RISKUNIFORM(0,1),largeProbCum),),0)</f>
        <v>#NAME?</v>
      </c>
      <c r="K134" s="9" t="e">
        <f ca="1">IF($H134&lt;=K$14,OFFSET(ClmTop,MATCH(_XLL.RISKUNIFORM(0,1),largeProbCum),),0)</f>
        <v>#NAME?</v>
      </c>
      <c r="L134" s="9" t="e">
        <f ca="1">IF($H134&lt;=L$14,OFFSET(ClmTop,MATCH(_XLL.RISKUNIFORM(0,1),largeProbCum),),0)</f>
        <v>#NAME?</v>
      </c>
      <c r="M134" s="9" t="e">
        <f ca="1">IF($H134&lt;=M$14,OFFSET(ClmTop,MATCH(_XLL.RISKUNIFORM(0,1),largeProbCum),),0)</f>
        <v>#NAME?</v>
      </c>
      <c r="N134" s="9" t="e">
        <f ca="1">IF($H134&lt;=N$14,OFFSET(ClmTop,MATCH(_XLL.RISKUNIFORM(0,1),largeProbCum),),0)</f>
        <v>#NAME?</v>
      </c>
      <c r="O134" s="9" t="e">
        <f ca="1">IF($H134&lt;=O$14,OFFSET(ClmTop,MATCH(_XLL.RISKUNIFORM(0,1),largeProbCum),),0)</f>
        <v>#NAME?</v>
      </c>
      <c r="P134" s="9" t="e">
        <f ca="1">IF($H134&lt;=P$14,OFFSET(ClmTop,MATCH(_XLL.RISKUNIFORM(0,1),largeProbCum),),0)</f>
        <v>#NAME?</v>
      </c>
      <c r="Q134" s="9" t="e">
        <f ca="1">IF($H134&lt;=Q$14,OFFSET(ClmTop,MATCH(_XLL.RISKUNIFORM(0,1),largeProbCum),),0)</f>
        <v>#NAME?</v>
      </c>
    </row>
    <row r="135" spans="8:17" ht="12.75">
      <c r="H135" s="2">
        <f t="shared" si="9"/>
        <v>96</v>
      </c>
      <c r="I135" s="9" t="e">
        <f ca="1">IF($H135&lt;=I$14,OFFSET(ClmTop,MATCH(_XLL.RISKUNIFORM(0,1),largeProbCum),),0)</f>
        <v>#NAME?</v>
      </c>
      <c r="J135" s="9" t="e">
        <f ca="1">IF($H135&lt;=J$14,OFFSET(ClmTop,MATCH(_XLL.RISKUNIFORM(0,1),largeProbCum),),0)</f>
        <v>#NAME?</v>
      </c>
      <c r="K135" s="9" t="e">
        <f ca="1">IF($H135&lt;=K$14,OFFSET(ClmTop,MATCH(_XLL.RISKUNIFORM(0,1),largeProbCum),),0)</f>
        <v>#NAME?</v>
      </c>
      <c r="L135" s="9" t="e">
        <f ca="1">IF($H135&lt;=L$14,OFFSET(ClmTop,MATCH(_XLL.RISKUNIFORM(0,1),largeProbCum),),0)</f>
        <v>#NAME?</v>
      </c>
      <c r="M135" s="9" t="e">
        <f ca="1">IF($H135&lt;=M$14,OFFSET(ClmTop,MATCH(_XLL.RISKUNIFORM(0,1),largeProbCum),),0)</f>
        <v>#NAME?</v>
      </c>
      <c r="N135" s="9" t="e">
        <f ca="1">IF($H135&lt;=N$14,OFFSET(ClmTop,MATCH(_XLL.RISKUNIFORM(0,1),largeProbCum),),0)</f>
        <v>#NAME?</v>
      </c>
      <c r="O135" s="9" t="e">
        <f ca="1">IF($H135&lt;=O$14,OFFSET(ClmTop,MATCH(_XLL.RISKUNIFORM(0,1),largeProbCum),),0)</f>
        <v>#NAME?</v>
      </c>
      <c r="P135" s="9" t="e">
        <f ca="1">IF($H135&lt;=P$14,OFFSET(ClmTop,MATCH(_XLL.RISKUNIFORM(0,1),largeProbCum),),0)</f>
        <v>#NAME?</v>
      </c>
      <c r="Q135" s="9" t="e">
        <f ca="1">IF($H135&lt;=Q$14,OFFSET(ClmTop,MATCH(_XLL.RISKUNIFORM(0,1),largeProbCum),),0)</f>
        <v>#NAME?</v>
      </c>
    </row>
    <row r="136" spans="8:17" ht="12.75">
      <c r="H136" s="2">
        <f t="shared" si="9"/>
        <v>97</v>
      </c>
      <c r="I136" s="9" t="e">
        <f ca="1">IF($H136&lt;=I$14,OFFSET(ClmTop,MATCH(_XLL.RISKUNIFORM(0,1),largeProbCum),),0)</f>
        <v>#NAME?</v>
      </c>
      <c r="J136" s="9" t="e">
        <f ca="1">IF($H136&lt;=J$14,OFFSET(ClmTop,MATCH(_XLL.RISKUNIFORM(0,1),largeProbCum),),0)</f>
        <v>#NAME?</v>
      </c>
      <c r="K136" s="9" t="e">
        <f ca="1">IF($H136&lt;=K$14,OFFSET(ClmTop,MATCH(_XLL.RISKUNIFORM(0,1),largeProbCum),),0)</f>
        <v>#NAME?</v>
      </c>
      <c r="L136" s="9" t="e">
        <f ca="1">IF($H136&lt;=L$14,OFFSET(ClmTop,MATCH(_XLL.RISKUNIFORM(0,1),largeProbCum),),0)</f>
        <v>#NAME?</v>
      </c>
      <c r="M136" s="9" t="e">
        <f ca="1">IF($H136&lt;=M$14,OFFSET(ClmTop,MATCH(_XLL.RISKUNIFORM(0,1),largeProbCum),),0)</f>
        <v>#NAME?</v>
      </c>
      <c r="N136" s="9" t="e">
        <f ca="1">IF($H136&lt;=N$14,OFFSET(ClmTop,MATCH(_XLL.RISKUNIFORM(0,1),largeProbCum),),0)</f>
        <v>#NAME?</v>
      </c>
      <c r="O136" s="9" t="e">
        <f ca="1">IF($H136&lt;=O$14,OFFSET(ClmTop,MATCH(_XLL.RISKUNIFORM(0,1),largeProbCum),),0)</f>
        <v>#NAME?</v>
      </c>
      <c r="P136" s="9" t="e">
        <f ca="1">IF($H136&lt;=P$14,OFFSET(ClmTop,MATCH(_XLL.RISKUNIFORM(0,1),largeProbCum),),0)</f>
        <v>#NAME?</v>
      </c>
      <c r="Q136" s="9" t="e">
        <f ca="1">IF($H136&lt;=Q$14,OFFSET(ClmTop,MATCH(_XLL.RISKUNIFORM(0,1),largeProbCum),),0)</f>
        <v>#NAME?</v>
      </c>
    </row>
    <row r="137" spans="8:17" ht="12.75">
      <c r="H137" s="2">
        <f t="shared" si="9"/>
        <v>98</v>
      </c>
      <c r="I137" s="9" t="e">
        <f ca="1">IF($H137&lt;=I$14,OFFSET(ClmTop,MATCH(_XLL.RISKUNIFORM(0,1),largeProbCum),),0)</f>
        <v>#NAME?</v>
      </c>
      <c r="J137" s="9" t="e">
        <f ca="1">IF($H137&lt;=J$14,OFFSET(ClmTop,MATCH(_XLL.RISKUNIFORM(0,1),largeProbCum),),0)</f>
        <v>#NAME?</v>
      </c>
      <c r="K137" s="9" t="e">
        <f ca="1">IF($H137&lt;=K$14,OFFSET(ClmTop,MATCH(_XLL.RISKUNIFORM(0,1),largeProbCum),),0)</f>
        <v>#NAME?</v>
      </c>
      <c r="L137" s="9" t="e">
        <f ca="1">IF($H137&lt;=L$14,OFFSET(ClmTop,MATCH(_XLL.RISKUNIFORM(0,1),largeProbCum),),0)</f>
        <v>#NAME?</v>
      </c>
      <c r="M137" s="9" t="e">
        <f ca="1">IF($H137&lt;=M$14,OFFSET(ClmTop,MATCH(_XLL.RISKUNIFORM(0,1),largeProbCum),),0)</f>
        <v>#NAME?</v>
      </c>
      <c r="N137" s="9" t="e">
        <f ca="1">IF($H137&lt;=N$14,OFFSET(ClmTop,MATCH(_XLL.RISKUNIFORM(0,1),largeProbCum),),0)</f>
        <v>#NAME?</v>
      </c>
      <c r="O137" s="9" t="e">
        <f ca="1">IF($H137&lt;=O$14,OFFSET(ClmTop,MATCH(_XLL.RISKUNIFORM(0,1),largeProbCum),),0)</f>
        <v>#NAME?</v>
      </c>
      <c r="P137" s="9" t="e">
        <f ca="1">IF($H137&lt;=P$14,OFFSET(ClmTop,MATCH(_XLL.RISKUNIFORM(0,1),largeProbCum),),0)</f>
        <v>#NAME?</v>
      </c>
      <c r="Q137" s="9" t="e">
        <f ca="1">IF($H137&lt;=Q$14,OFFSET(ClmTop,MATCH(_XLL.RISKUNIFORM(0,1),largeProbCum),),0)</f>
        <v>#NAME?</v>
      </c>
    </row>
    <row r="138" spans="8:17" ht="12.75">
      <c r="H138" s="2">
        <f t="shared" si="9"/>
        <v>99</v>
      </c>
      <c r="I138" s="9" t="e">
        <f ca="1">IF($H138&lt;=I$14,OFFSET(ClmTop,MATCH(_XLL.RISKUNIFORM(0,1),largeProbCum),),0)</f>
        <v>#NAME?</v>
      </c>
      <c r="J138" s="9" t="e">
        <f ca="1">IF($H138&lt;=J$14,OFFSET(ClmTop,MATCH(_XLL.RISKUNIFORM(0,1),largeProbCum),),0)</f>
        <v>#NAME?</v>
      </c>
      <c r="K138" s="9" t="e">
        <f ca="1">IF($H138&lt;=K$14,OFFSET(ClmTop,MATCH(_XLL.RISKUNIFORM(0,1),largeProbCum),),0)</f>
        <v>#NAME?</v>
      </c>
      <c r="L138" s="9" t="e">
        <f ca="1">IF($H138&lt;=L$14,OFFSET(ClmTop,MATCH(_XLL.RISKUNIFORM(0,1),largeProbCum),),0)</f>
        <v>#NAME?</v>
      </c>
      <c r="M138" s="9" t="e">
        <f ca="1">IF($H138&lt;=M$14,OFFSET(ClmTop,MATCH(_XLL.RISKUNIFORM(0,1),largeProbCum),),0)</f>
        <v>#NAME?</v>
      </c>
      <c r="N138" s="9" t="e">
        <f ca="1">IF($H138&lt;=N$14,OFFSET(ClmTop,MATCH(_XLL.RISKUNIFORM(0,1),largeProbCum),),0)</f>
        <v>#NAME?</v>
      </c>
      <c r="O138" s="9" t="e">
        <f ca="1">IF($H138&lt;=O$14,OFFSET(ClmTop,MATCH(_XLL.RISKUNIFORM(0,1),largeProbCum),),0)</f>
        <v>#NAME?</v>
      </c>
      <c r="P138" s="9" t="e">
        <f ca="1">IF($H138&lt;=P$14,OFFSET(ClmTop,MATCH(_XLL.RISKUNIFORM(0,1),largeProbCum),),0)</f>
        <v>#NAME?</v>
      </c>
      <c r="Q138" s="9" t="e">
        <f ca="1">IF($H138&lt;=Q$14,OFFSET(ClmTop,MATCH(_XLL.RISKUNIFORM(0,1),largeProbCum),),0)</f>
        <v>#NAME?</v>
      </c>
    </row>
    <row r="139" spans="8:17" ht="12.75">
      <c r="H139" s="2">
        <f t="shared" si="9"/>
        <v>100</v>
      </c>
      <c r="I139" s="9" t="e">
        <f ca="1">IF($H139&lt;=I$14,OFFSET(ClmTop,MATCH(_XLL.RISKUNIFORM(0,1),largeProbCum),),0)</f>
        <v>#NAME?</v>
      </c>
      <c r="J139" s="9" t="e">
        <f ca="1">IF($H139&lt;=J$14,OFFSET(ClmTop,MATCH(_XLL.RISKUNIFORM(0,1),largeProbCum),),0)</f>
        <v>#NAME?</v>
      </c>
      <c r="K139" s="9" t="e">
        <f ca="1">IF($H139&lt;=K$14,OFFSET(ClmTop,MATCH(_XLL.RISKUNIFORM(0,1),largeProbCum),),0)</f>
        <v>#NAME?</v>
      </c>
      <c r="L139" s="9" t="e">
        <f ca="1">IF($H139&lt;=L$14,OFFSET(ClmTop,MATCH(_XLL.RISKUNIFORM(0,1),largeProbCum),),0)</f>
        <v>#NAME?</v>
      </c>
      <c r="M139" s="9" t="e">
        <f ca="1">IF($H139&lt;=M$14,OFFSET(ClmTop,MATCH(_XLL.RISKUNIFORM(0,1),largeProbCum),),0)</f>
        <v>#NAME?</v>
      </c>
      <c r="N139" s="9" t="e">
        <f ca="1">IF($H139&lt;=N$14,OFFSET(ClmTop,MATCH(_XLL.RISKUNIFORM(0,1),largeProbCum),),0)</f>
        <v>#NAME?</v>
      </c>
      <c r="O139" s="9" t="e">
        <f ca="1">IF($H139&lt;=O$14,OFFSET(ClmTop,MATCH(_XLL.RISKUNIFORM(0,1),largeProbCum),),0)</f>
        <v>#NAME?</v>
      </c>
      <c r="P139" s="9" t="e">
        <f ca="1">IF($H139&lt;=P$14,OFFSET(ClmTop,MATCH(_XLL.RISKUNIFORM(0,1),largeProbCum),),0)</f>
        <v>#NAME?</v>
      </c>
      <c r="Q139" s="9" t="e">
        <f ca="1">IF($H139&lt;=Q$14,OFFSET(ClmTop,MATCH(_XLL.RISKUNIFORM(0,1),largeProbCum),),0)</f>
        <v>#NAME?</v>
      </c>
    </row>
  </sheetData>
  <sheetProtection/>
  <conditionalFormatting sqref="D26:D37">
    <cfRule type="cellIs" priority="1" dxfId="2" operator="equal" stopIfTrue="1">
      <formula>"OK"</formula>
    </cfRule>
    <cfRule type="cellIs" priority="2" dxfId="3" operator="notEqual" stopIfTrue="1">
      <formula>"""OK"""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Towers Perrin - v1.0.11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rosengr</dc:creator>
  <cp:keywords/>
  <dc:description/>
  <cp:lastModifiedBy>Cecily Marx</cp:lastModifiedBy>
  <dcterms:created xsi:type="dcterms:W3CDTF">2011-01-10T19:57:40Z</dcterms:created>
  <dcterms:modified xsi:type="dcterms:W3CDTF">2011-05-23T11:14:17Z</dcterms:modified>
  <cp:category/>
  <cp:version/>
  <cp:contentType/>
  <cp:contentStatus/>
</cp:coreProperties>
</file>