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25" activeTab="0"/>
  </bookViews>
  <sheets>
    <sheet name="Exhibit 1" sheetId="1" r:id="rId1"/>
    <sheet name="Exhibit 2" sheetId="2" r:id="rId2"/>
    <sheet name="Exhibit 3" sheetId="3" r:id="rId3"/>
    <sheet name="Exhibit 4" sheetId="4" r:id="rId4"/>
    <sheet name="Exhibit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L">#REF!</definedName>
    <definedName name="\M">#REF!</definedName>
    <definedName name="\R">#REF!</definedName>
    <definedName name="_Order1" hidden="1">255</definedName>
    <definedName name="ALL" localSheetId="0">'[2]ALABAMA:HAWAII'!$A$1:$H$55</definedName>
    <definedName name="ALL">'[1]ALABAMA:HAWAII'!$A$1:$H$55</definedName>
    <definedName name="LPP">#REF!</definedName>
    <definedName name="MH">#REF!</definedName>
    <definedName name="_xlnm.Print_Area" localSheetId="1">'Exhibit 2'!$A$1:$H$51</definedName>
    <definedName name="RESFIRE">#REF!</definedName>
  </definedNames>
  <calcPr fullCalcOnLoad="1"/>
</workbook>
</file>

<file path=xl/sharedStrings.xml><?xml version="1.0" encoding="utf-8"?>
<sst xmlns="http://schemas.openxmlformats.org/spreadsheetml/2006/main" count="208" uniqueCount="142">
  <si>
    <t>COUNTYWIDE NON-MODELED CATASTROPHE RELATIVITIES</t>
  </si>
  <si>
    <t>CALENDAR</t>
  </si>
  <si>
    <t>Alabama</t>
  </si>
  <si>
    <t>Alaska</t>
  </si>
  <si>
    <t>Arizona</t>
  </si>
  <si>
    <t>Arkansas</t>
  </si>
  <si>
    <t>California</t>
  </si>
  <si>
    <t>Colorado</t>
  </si>
  <si>
    <t>Connecticut</t>
  </si>
  <si>
    <t>D.C.</t>
  </si>
  <si>
    <t>State 1</t>
  </si>
  <si>
    <t>State 2</t>
  </si>
  <si>
    <t>State 3</t>
  </si>
  <si>
    <t>State 4</t>
  </si>
  <si>
    <t>State 5</t>
  </si>
  <si>
    <t>State 6</t>
  </si>
  <si>
    <t>State 7</t>
  </si>
  <si>
    <t xml:space="preserve">State 8 </t>
  </si>
  <si>
    <t>State 9</t>
  </si>
  <si>
    <t>YEAR</t>
  </si>
  <si>
    <t>2000</t>
  </si>
  <si>
    <t>Arithmetic mean</t>
  </si>
  <si>
    <t>Weighted mean</t>
  </si>
  <si>
    <t>Max</t>
  </si>
  <si>
    <t>St Dev</t>
  </si>
  <si>
    <t>CV</t>
  </si>
  <si>
    <t>Linear Trend</t>
  </si>
  <si>
    <t>R-Squared</t>
  </si>
  <si>
    <t xml:space="preserve">Correlation of Damage </t>
  </si>
  <si>
    <t>Ratios to Adjusted CW</t>
  </si>
  <si>
    <t>Process variance</t>
  </si>
  <si>
    <t>State 10</t>
  </si>
  <si>
    <t>State 11</t>
  </si>
  <si>
    <t>State 12</t>
  </si>
  <si>
    <t>State 13</t>
  </si>
  <si>
    <t>Estimated Process variance</t>
  </si>
  <si>
    <t>Total variance</t>
  </si>
  <si>
    <t>Estimated VHM</t>
  </si>
  <si>
    <t>(1) Cred estimate</t>
  </si>
  <si>
    <t>Totals</t>
  </si>
  <si>
    <t>(3) 2000 AIY</t>
  </si>
  <si>
    <t>Implied 2000 regional damage ratio</t>
  </si>
  <si>
    <t>Balanced estimates</t>
  </si>
  <si>
    <t>Chosen regional damage ratio</t>
  </si>
  <si>
    <t>Balancing adjustment</t>
  </si>
  <si>
    <t>CW Damage</t>
  </si>
  <si>
    <t>Damage</t>
  </si>
  <si>
    <t>Ratio</t>
  </si>
  <si>
    <t>Relativity</t>
  </si>
  <si>
    <t>Capped</t>
  </si>
  <si>
    <t>Year</t>
  </si>
  <si>
    <t>(reweighted)</t>
  </si>
  <si>
    <t>to CW</t>
  </si>
  <si>
    <t>Relativities</t>
  </si>
  <si>
    <t>|</t>
  </si>
  <si>
    <t>(1) arithmetic mean</t>
  </si>
  <si>
    <t>(2) standard deviation</t>
  </si>
  <si>
    <t>(3) max relativity</t>
  </si>
  <si>
    <t xml:space="preserve">(4) relativity cap:(1)+3*(2) </t>
  </si>
  <si>
    <t>(5) process variance</t>
  </si>
  <si>
    <t>(6) credibility</t>
  </si>
  <si>
    <t>(7) credibility weighted relativity</t>
  </si>
  <si>
    <t>(8) indicated damage ratio</t>
  </si>
  <si>
    <t>(8) implied 2000 losses</t>
  </si>
  <si>
    <t>(9) implied 2000 1 sd loss</t>
  </si>
  <si>
    <t>(10) rebalanced, to 1.0, relativity</t>
  </si>
  <si>
    <t xml:space="preserve">(11) balanced damage ratio </t>
  </si>
  <si>
    <t>NOTES:</t>
  </si>
  <si>
    <t xml:space="preserve">(4) Three standard deviations (calculated from the unadjusted numbers) above the arithmetic mean </t>
  </si>
  <si>
    <t xml:space="preserve">(5) The process variance is the unweighted variance of the adjusted 20 year relativities. </t>
  </si>
  <si>
    <t xml:space="preserve">     The average across states of this number is the process variance used in the credibility formula</t>
  </si>
  <si>
    <t>(6) Credibility is 20/(20+K); K is the ratio of the above process variance and the VHP(not shown)</t>
  </si>
  <si>
    <t>(7) (1)*(6)+(1-(6))*1</t>
  </si>
  <si>
    <t>(9) is sqrt((5))*(8)</t>
  </si>
  <si>
    <t>(10) adjusts individual state indicated relativities for the difference between the weighted (by AIY)</t>
  </si>
  <si>
    <t xml:space="preserve">        CW relativity and 1. This adjustment by state is done in proportion to (9)</t>
  </si>
  <si>
    <t>11) The balanced damage ratio is (10)*the selected CW damage ratio</t>
  </si>
  <si>
    <t>State</t>
  </si>
  <si>
    <t xml:space="preserve"> Sample of Non-modeled Cat loading calculation</t>
  </si>
  <si>
    <t>EXHIBIT 2</t>
  </si>
  <si>
    <t>(8) is (7)*selected CW damage ratio*State 2000AIY</t>
  </si>
  <si>
    <t>EXHIBIT 5</t>
  </si>
  <si>
    <t>REGION 1 WIND+NON-MODELED CATSTROPHE DAMAGE RATIOS</t>
  </si>
  <si>
    <t xml:space="preserve"> REVISED DEAN ET AL, CALCULATION OF EXCESS LOAD</t>
  </si>
  <si>
    <t>Ratio with</t>
  </si>
  <si>
    <t>AIY</t>
  </si>
  <si>
    <t>Normalized</t>
  </si>
  <si>
    <t>Difference</t>
  </si>
  <si>
    <t>Load</t>
  </si>
  <si>
    <t>Excess Load</t>
  </si>
  <si>
    <t>EXHIBIT 1</t>
  </si>
  <si>
    <t>EXHIBIT 3</t>
  </si>
  <si>
    <t>ALLSTATE INSURANCE COMPANY</t>
  </si>
  <si>
    <t>HOMEOWNERS INSURANCE</t>
  </si>
  <si>
    <t>STATE X</t>
  </si>
  <si>
    <t>DEVELOPMENT OF BASIC CATASTROPHE PROVISION</t>
  </si>
  <si>
    <t>BALANCING TO COUNTRYWIDE</t>
  </si>
  <si>
    <t>(1)</t>
  </si>
  <si>
    <t>State X Credibility Weighted Relativity</t>
  </si>
  <si>
    <t>(2)</t>
  </si>
  <si>
    <t>Countrywide Catastrophe Factor</t>
  </si>
  <si>
    <t>(3)</t>
  </si>
  <si>
    <t>Countrywide 2000 AIYs</t>
  </si>
  <si>
    <t>(4)</t>
  </si>
  <si>
    <t>Countrywide Expected Catastrophe Losses</t>
  </si>
  <si>
    <t>(5)</t>
  </si>
  <si>
    <t>Countrywide Expected Catastrophe Losses Prior to Rebalancing</t>
  </si>
  <si>
    <t>(6)</t>
  </si>
  <si>
    <t>Difference Between CW Expected Losses and Unbalanced Losses</t>
  </si>
  <si>
    <t>(7)</t>
  </si>
  <si>
    <t>State X 2000 AIYs</t>
  </si>
  <si>
    <t>(8)</t>
  </si>
  <si>
    <t>State X 2000 Expected Losses Prior to Rebalancing (1)*(2)*(7)</t>
  </si>
  <si>
    <t>(9)</t>
  </si>
  <si>
    <t>State X Standard Deviation</t>
  </si>
  <si>
    <t>(10)</t>
  </si>
  <si>
    <t>One State X Standard Deviation in Current Expected Loss</t>
  </si>
  <si>
    <t xml:space="preserve">   Dollars Prior to Rebalancing (8)*(9)</t>
  </si>
  <si>
    <t>(11)</t>
  </si>
  <si>
    <t>State X's Proportion of Countrywide Standard Deviation (10)/(CW SD)</t>
  </si>
  <si>
    <t>(12)</t>
  </si>
  <si>
    <t>Losses Distributed to State X  (6)*(11)</t>
  </si>
  <si>
    <t>(13)</t>
  </si>
  <si>
    <t>State X Expected Balanced Losses (8)+(12)</t>
  </si>
  <si>
    <t>(14)</t>
  </si>
  <si>
    <t>State X Relativity Balanced to Countrywide (13)/(7)/(2)</t>
  </si>
  <si>
    <t>(15)</t>
  </si>
  <si>
    <t>State X Catastrophe Factor (14)*(3)</t>
  </si>
  <si>
    <t>EXHIBIT 4</t>
  </si>
  <si>
    <t xml:space="preserve"> Credibility weighting by State grouping</t>
  </si>
  <si>
    <t>Region 2</t>
  </si>
  <si>
    <t>Non-Modeled Catatrophes</t>
  </si>
  <si>
    <t>State  3</t>
  </si>
  <si>
    <t>Regional</t>
  </si>
  <si>
    <t xml:space="preserve">Variance of </t>
  </si>
  <si>
    <t>Mean</t>
  </si>
  <si>
    <t>Means</t>
  </si>
  <si>
    <t>Artihmetic mean</t>
  </si>
  <si>
    <t>Average Process Variance</t>
  </si>
  <si>
    <t xml:space="preserve">(2) Damage ratio estimate </t>
  </si>
  <si>
    <t>SUM</t>
  </si>
  <si>
    <t>(4)  (2)*(3)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</si>
</sst>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%"/>
    <numFmt numFmtId="167" formatCode="#,##0.000_);\(#,##0.000\)"/>
    <numFmt numFmtId="168" formatCode="mm/dd/yy"/>
    <numFmt numFmtId="169" formatCode="&quot;$&quot;#,##0.0_);[Red]\(&quot;$&quot;#,##0.0\)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_)"/>
    <numFmt numFmtId="175" formatCode="0.0000000"/>
    <numFmt numFmtId="176" formatCode="0.000000"/>
    <numFmt numFmtId="177" formatCode="0.00000"/>
    <numFmt numFmtId="178" formatCode="0.0000"/>
    <numFmt numFmtId="179" formatCode="_(&quot;$&quot;* #,##0.000_);_(&quot;$&quot;* \(#,##0.000\);_(&quot;$&quot;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* #,##0.0_);_(* \(#,##0.0\);_(* &quot;-&quot;??_);_(@_)"/>
    <numFmt numFmtId="183" formatCode="_(&quot;$&quot;* #,##0.0000_);_(&quot;$&quot;* \(#,##0.0000\);_(&quot;$&quot;* &quot;-&quot;??_);_(@_)"/>
    <numFmt numFmtId="184" formatCode="_(* #,##0.000_);_(* \(#,##0.000\);_(* &quot;-&quot;??_);_(@_)"/>
    <numFmt numFmtId="185" formatCode="0.00000000"/>
  </numFmts>
  <fonts count="35">
    <font>
      <sz val="10"/>
      <name val="Arial"/>
      <family val="0"/>
    </font>
    <font>
      <sz val="8"/>
      <name val="Times New Roman"/>
      <family val="0"/>
    </font>
    <font>
      <sz val="10"/>
      <name val="MS Serif"/>
      <family val="0"/>
    </font>
    <font>
      <sz val="10"/>
      <color indexed="16"/>
      <name val="MS Serif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1"/>
      <name val="SWISS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Arial"/>
      <family val="2"/>
    </font>
    <font>
      <b/>
      <sz val="11"/>
      <name val="SWISS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SWISS"/>
      <family val="0"/>
    </font>
    <font>
      <b/>
      <u val="single"/>
      <sz val="9"/>
      <name val="Arial"/>
      <family val="2"/>
    </font>
    <font>
      <sz val="9"/>
      <name val="Arial"/>
      <family val="2"/>
    </font>
    <font>
      <u val="single"/>
      <sz val="11"/>
      <name val="SWISS"/>
      <family val="0"/>
    </font>
    <font>
      <sz val="9"/>
      <name val="SWISS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SWISS"/>
      <family val="0"/>
    </font>
    <font>
      <b/>
      <u val="single"/>
      <sz val="11"/>
      <name val="SWISS"/>
      <family val="0"/>
    </font>
    <font>
      <i/>
      <sz val="11"/>
      <name val="Arial"/>
      <family val="2"/>
    </font>
    <font>
      <b/>
      <u val="single"/>
      <sz val="10"/>
      <name val="Arial"/>
      <family val="2"/>
    </font>
    <font>
      <u val="single"/>
      <sz val="18"/>
      <name val="Arial"/>
      <family val="2"/>
    </font>
    <font>
      <b/>
      <sz val="16"/>
      <name val="Arial"/>
      <family val="2"/>
    </font>
    <font>
      <b/>
      <sz val="16"/>
      <name val="SWISS"/>
      <family val="0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0"/>
      <name val="MS Sans Serif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wrapText="1"/>
      <protection locked="0"/>
    </xf>
    <xf numFmtId="169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Alignment="0">
      <protection/>
    </xf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10" fontId="4" fillId="3" borderId="3" applyNumberFormat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6" fillId="0" borderId="0">
      <alignment/>
      <protection/>
    </xf>
    <xf numFmtId="174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8" fontId="9" fillId="0" borderId="0" applyNumberFormat="0" applyFill="0" applyBorder="0" applyAlignment="0" applyProtection="0"/>
    <xf numFmtId="40" fontId="10" fillId="0" borderId="0" applyBorder="0">
      <alignment horizontal="right"/>
      <protection/>
    </xf>
  </cellStyleXfs>
  <cellXfs count="86">
    <xf numFmtId="0" fontId="0" fillId="0" borderId="0" xfId="0" applyAlignment="1">
      <alignment/>
    </xf>
    <xf numFmtId="0" fontId="5" fillId="0" borderId="0" xfId="33" applyFont="1" applyAlignment="1" applyProtection="1">
      <alignment horizontal="centerContinuous"/>
      <protection/>
    </xf>
    <xf numFmtId="2" fontId="5" fillId="0" borderId="0" xfId="33" applyNumberFormat="1" applyFont="1" applyAlignment="1" applyProtection="1">
      <alignment horizontal="centerContinuous"/>
      <protection/>
    </xf>
    <xf numFmtId="165" fontId="8" fillId="0" borderId="0" xfId="33" applyNumberFormat="1" applyAlignment="1">
      <alignment horizontal="center"/>
      <protection/>
    </xf>
    <xf numFmtId="165" fontId="11" fillId="0" borderId="0" xfId="33" applyNumberFormat="1" applyFont="1" applyAlignment="1">
      <alignment horizontal="center"/>
      <protection/>
    </xf>
    <xf numFmtId="165" fontId="8" fillId="0" borderId="0" xfId="33" applyNumberFormat="1">
      <alignment/>
      <protection/>
    </xf>
    <xf numFmtId="0" fontId="8" fillId="0" borderId="0" xfId="33">
      <alignment/>
      <protection/>
    </xf>
    <xf numFmtId="1" fontId="5" fillId="0" borderId="0" xfId="33" applyNumberFormat="1" applyFont="1" applyAlignment="1" applyProtection="1">
      <alignment horizontal="centerContinuous"/>
      <protection/>
    </xf>
    <xf numFmtId="165" fontId="12" fillId="0" borderId="0" xfId="33" applyNumberFormat="1" applyFont="1" applyAlignment="1">
      <alignment horizontal="center"/>
      <protection/>
    </xf>
    <xf numFmtId="0" fontId="13" fillId="0" borderId="0" xfId="33" applyFont="1" applyProtection="1">
      <alignment/>
      <protection/>
    </xf>
    <xf numFmtId="1" fontId="13" fillId="0" borderId="0" xfId="33" applyNumberFormat="1" applyFont="1" applyProtection="1">
      <alignment/>
      <protection/>
    </xf>
    <xf numFmtId="1" fontId="14" fillId="0" borderId="0" xfId="33" applyNumberFormat="1" applyFont="1" applyAlignment="1" applyProtection="1">
      <alignment horizontal="center"/>
      <protection/>
    </xf>
    <xf numFmtId="165" fontId="15" fillId="0" borderId="0" xfId="33" applyNumberFormat="1" applyFont="1" applyAlignment="1">
      <alignment horizontal="center"/>
      <protection/>
    </xf>
    <xf numFmtId="165" fontId="15" fillId="0" borderId="0" xfId="33" applyNumberFormat="1" applyFont="1">
      <alignment/>
      <protection/>
    </xf>
    <xf numFmtId="1" fontId="16" fillId="0" borderId="0" xfId="33" applyNumberFormat="1" applyFont="1" applyAlignment="1" applyProtection="1">
      <alignment horizontal="center"/>
      <protection/>
    </xf>
    <xf numFmtId="1" fontId="17" fillId="0" borderId="0" xfId="33" applyNumberFormat="1" applyFont="1" applyAlignment="1" applyProtection="1">
      <alignment horizontal="center"/>
      <protection/>
    </xf>
    <xf numFmtId="2" fontId="8" fillId="0" borderId="0" xfId="33" applyNumberFormat="1" applyAlignment="1">
      <alignment horizontal="center"/>
      <protection/>
    </xf>
    <xf numFmtId="2" fontId="8" fillId="0" borderId="0" xfId="33" applyNumberFormat="1">
      <alignment/>
      <protection/>
    </xf>
    <xf numFmtId="0" fontId="15" fillId="0" borderId="0" xfId="33" applyFont="1">
      <alignment/>
      <protection/>
    </xf>
    <xf numFmtId="1" fontId="15" fillId="0" borderId="0" xfId="33" applyNumberFormat="1" applyFont="1">
      <alignment/>
      <protection/>
    </xf>
    <xf numFmtId="1" fontId="8" fillId="0" borderId="0" xfId="33" applyNumberFormat="1">
      <alignment/>
      <protection/>
    </xf>
    <xf numFmtId="2" fontId="15" fillId="0" borderId="0" xfId="33" applyNumberFormat="1" applyFont="1">
      <alignment/>
      <protection/>
    </xf>
    <xf numFmtId="2" fontId="18" fillId="0" borderId="0" xfId="33" applyNumberFormat="1" applyFont="1">
      <alignment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35">
      <alignment/>
      <protection/>
    </xf>
    <xf numFmtId="0" fontId="8" fillId="0" borderId="0" xfId="35" applyAlignment="1">
      <alignment horizontal="center"/>
      <protection/>
    </xf>
    <xf numFmtId="165" fontId="12" fillId="0" borderId="0" xfId="35" applyNumberFormat="1" applyFont="1" applyAlignment="1">
      <alignment horizontal="center"/>
      <protection/>
    </xf>
    <xf numFmtId="0" fontId="22" fillId="0" borderId="0" xfId="35" applyFont="1" applyAlignment="1">
      <alignment horizontal="center"/>
      <protection/>
    </xf>
    <xf numFmtId="0" fontId="23" fillId="0" borderId="0" xfId="35" applyFont="1" applyAlignment="1">
      <alignment horizontal="left"/>
      <protection/>
    </xf>
    <xf numFmtId="165" fontId="8" fillId="0" borderId="0" xfId="35" applyNumberFormat="1" applyAlignment="1">
      <alignment horizontal="center"/>
      <protection/>
    </xf>
    <xf numFmtId="0" fontId="12" fillId="0" borderId="0" xfId="35" applyFont="1" applyAlignment="1">
      <alignment horizontal="center"/>
      <protection/>
    </xf>
    <xf numFmtId="0" fontId="23" fillId="0" borderId="0" xfId="35" applyFont="1" applyAlignment="1">
      <alignment horizontal="center"/>
      <protection/>
    </xf>
    <xf numFmtId="0" fontId="12" fillId="0" borderId="0" xfId="35" applyFont="1" applyBorder="1" applyAlignment="1">
      <alignment horizontal="center"/>
      <protection/>
    </xf>
    <xf numFmtId="165" fontId="23" fillId="0" borderId="0" xfId="35" applyNumberFormat="1" applyFont="1" applyAlignment="1">
      <alignment horizontal="center"/>
      <protection/>
    </xf>
    <xf numFmtId="1" fontId="17" fillId="0" borderId="0" xfId="35" applyNumberFormat="1" applyFont="1" applyAlignment="1" applyProtection="1">
      <alignment horizontal="center"/>
      <protection/>
    </xf>
    <xf numFmtId="165" fontId="8" fillId="0" borderId="0" xfId="35" applyNumberFormat="1" applyFont="1" applyAlignment="1">
      <alignment horizontal="center"/>
      <protection/>
    </xf>
    <xf numFmtId="1" fontId="8" fillId="0" borderId="0" xfId="35" applyNumberFormat="1">
      <alignment/>
      <protection/>
    </xf>
    <xf numFmtId="165" fontId="8" fillId="0" borderId="0" xfId="35" applyNumberFormat="1">
      <alignment/>
      <protection/>
    </xf>
    <xf numFmtId="2" fontId="8" fillId="0" borderId="0" xfId="35" applyNumberFormat="1">
      <alignment/>
      <protection/>
    </xf>
    <xf numFmtId="2" fontId="8" fillId="0" borderId="0" xfId="35" applyNumberFormat="1" applyAlignment="1">
      <alignment horizontal="center"/>
      <protection/>
    </xf>
    <xf numFmtId="165" fontId="8" fillId="0" borderId="0" xfId="34" applyNumberFormat="1" applyAlignment="1">
      <alignment horizontal="center"/>
      <protection/>
    </xf>
    <xf numFmtId="3" fontId="8" fillId="0" borderId="0" xfId="35" applyNumberFormat="1" applyAlignment="1">
      <alignment horizontal="center"/>
      <protection/>
    </xf>
    <xf numFmtId="0" fontId="19" fillId="0" borderId="0" xfId="35" applyFont="1">
      <alignment/>
      <protection/>
    </xf>
    <xf numFmtId="0" fontId="19" fillId="0" borderId="0" xfId="35" applyFont="1" applyAlignment="1">
      <alignment horizontal="center"/>
      <protection/>
    </xf>
    <xf numFmtId="165" fontId="19" fillId="0" borderId="0" xfId="35" applyNumberFormat="1" applyFont="1" applyAlignment="1">
      <alignment horizontal="center"/>
      <protection/>
    </xf>
    <xf numFmtId="0" fontId="24" fillId="0" borderId="4" xfId="35" applyFont="1" applyBorder="1">
      <alignment/>
      <protection/>
    </xf>
    <xf numFmtId="0" fontId="19" fillId="0" borderId="4" xfId="35" applyFont="1" applyBorder="1">
      <alignment/>
      <protection/>
    </xf>
    <xf numFmtId="0" fontId="19" fillId="0" borderId="4" xfId="35" applyFont="1" applyBorder="1" applyAlignment="1">
      <alignment horizontal="center"/>
      <protection/>
    </xf>
    <xf numFmtId="165" fontId="19" fillId="0" borderId="4" xfId="35" applyNumberFormat="1" applyFont="1" applyBorder="1" applyAlignment="1">
      <alignment horizontal="center"/>
      <protection/>
    </xf>
    <xf numFmtId="165" fontId="27" fillId="0" borderId="0" xfId="33" applyNumberFormat="1" applyFont="1" applyAlignment="1">
      <alignment horizontal="center"/>
      <protection/>
    </xf>
    <xf numFmtId="165" fontId="28" fillId="0" borderId="0" xfId="35" applyNumberFormat="1" applyFont="1" applyAlignment="1">
      <alignment horizontal="center"/>
      <protection/>
    </xf>
    <xf numFmtId="1" fontId="29" fillId="0" borderId="0" xfId="0" applyNumberFormat="1" applyFont="1" applyAlignment="1">
      <alignment horizontal="left"/>
    </xf>
    <xf numFmtId="1" fontId="30" fillId="0" borderId="0" xfId="0" applyNumberFormat="1" applyFont="1" applyAlignment="1">
      <alignment horizontal="left"/>
    </xf>
    <xf numFmtId="2" fontId="30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left"/>
    </xf>
    <xf numFmtId="2" fontId="26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"/>
    </xf>
    <xf numFmtId="164" fontId="0" fillId="0" borderId="0" xfId="17" applyNumberFormat="1" applyAlignment="1">
      <alignment/>
    </xf>
    <xf numFmtId="181" fontId="0" fillId="0" borderId="0" xfId="20" applyNumberFormat="1" applyAlignment="1">
      <alignment/>
    </xf>
    <xf numFmtId="181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2" fontId="20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29">
    <cellStyle name="Normal" xfId="0"/>
    <cellStyle name="args.style" xfId="15"/>
    <cellStyle name="Calc Currency (0)" xfId="16"/>
    <cellStyle name="Comma" xfId="17"/>
    <cellStyle name="Comma [0]" xfId="18"/>
    <cellStyle name="Copied" xfId="19"/>
    <cellStyle name="Currency" xfId="20"/>
    <cellStyle name="Currency [0]" xfId="21"/>
    <cellStyle name="Entered" xfId="22"/>
    <cellStyle name="Grey" xfId="23"/>
    <cellStyle name="Header1" xfId="24"/>
    <cellStyle name="Header2" xfId="25"/>
    <cellStyle name="Input [yellow]" xfId="26"/>
    <cellStyle name="Milliers [0]_!!!GO" xfId="27"/>
    <cellStyle name="Milliers_!!!GO" xfId="28"/>
    <cellStyle name="Monétaire [0]_!!!GO" xfId="29"/>
    <cellStyle name="Monétaire_!!!GO" xfId="30"/>
    <cellStyle name="no dec" xfId="31"/>
    <cellStyle name="Normal - Style1" xfId="32"/>
    <cellStyle name="Normal_HOCAT_2000-2" xfId="33"/>
    <cellStyle name="Normal_HOCAT-pretty-10YR" xfId="34"/>
    <cellStyle name="Normal_Sample2" xfId="35"/>
    <cellStyle name="Œ…‹æØ‚è [0.00]_Region Orders (2)" xfId="36"/>
    <cellStyle name="Œ…‹æØ‚è_Region Orders (2)" xfId="37"/>
    <cellStyle name="per.style" xfId="38"/>
    <cellStyle name="Percent" xfId="39"/>
    <cellStyle name="Percent [2]" xfId="40"/>
    <cellStyle name="RevList" xfId="41"/>
    <cellStyle name="Sub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les\Non-modelled%20Cats\Starting%206-1\HOCAT_2000-2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les\Non-modelled%20Cats\Starting%206-1\7-25%20presentatio\HOCAT_2000-2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les\Non-modelled%20Cats\starting%203-5\Relativiites\CAT%20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\Non-modelled%20Cats\starting%2011-17\Sample%20Wind+Ca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1-HODCFS2-S\DeptPricing\DATA\EXCEL\New%20Cat%20Method%20-%20Adjusted%20for%20WH%20-%20Ex%20FL,%20NJ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PROPERTY\Cats\New%20Cat%20Method%20-%20Adjusted%20for%20WH%20-%20Ex%20FL,%20NJ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iles\Non-modelled%20Cats\NMCAT_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99 vs 00"/>
      <sheetName val="Sheet 2-99"/>
      <sheetName val="CW Relativiites-99"/>
      <sheetName val="summary"/>
      <sheetName val="sample"/>
      <sheetName val="Sheet 2.1"/>
      <sheetName val="Capped States"/>
      <sheetName val="Sheet 2-weighted CW"/>
      <sheetName val="Sheet 2"/>
      <sheetName val="Sheet1"/>
      <sheetName val="CW Relativiites-81 only"/>
      <sheetName val="varaince"/>
      <sheetName val="ALABAMA"/>
      <sheetName val="ARIZONA"/>
      <sheetName val="ARKANSAS"/>
      <sheetName val="CALIFORNIA"/>
      <sheetName val="COLORADO"/>
      <sheetName val="CONNECTICUT"/>
      <sheetName val="DELAWARE"/>
      <sheetName val="D.C."/>
      <sheetName val="FLORIDA"/>
      <sheetName val="GEORGIA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  <sheetName val="ALASKA"/>
      <sheetName val="HAWAII"/>
      <sheetName val="CWIDE"/>
      <sheetName val="NOTES"/>
      <sheetName val="Midwest"/>
      <sheetName val="Rocky Mountain"/>
      <sheetName val="Northwest"/>
      <sheetName val="Umid Atlantic"/>
      <sheetName val="Mid Atlantic"/>
      <sheetName val="South"/>
      <sheetName val="Plains"/>
      <sheetName val="New England"/>
    </sheetNames>
    <sheetDataSet>
      <sheetData sheetId="11">
        <row r="70">
          <cell r="I70">
            <v>10.618952816622558</v>
          </cell>
        </row>
      </sheetData>
      <sheetData sheetId="13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ALABAMA</v>
          </cell>
        </row>
        <row r="4">
          <cell r="A4" t="str">
            <v>BASIC CATASTROPHE PROVISION</v>
          </cell>
        </row>
        <row r="5">
          <cell r="A5">
            <v>1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880153.3217510543</v>
          </cell>
          <cell r="F12">
            <v>0</v>
          </cell>
        </row>
        <row r="13">
          <cell r="B13">
            <v>1972</v>
          </cell>
          <cell r="D13">
            <v>969225.2478973883</v>
          </cell>
          <cell r="F13">
            <v>2000</v>
          </cell>
        </row>
        <row r="14">
          <cell r="B14">
            <v>1973</v>
          </cell>
          <cell r="D14">
            <v>1067311.2944604172</v>
          </cell>
          <cell r="F14">
            <v>534000</v>
          </cell>
        </row>
        <row r="15">
          <cell r="B15">
            <v>1974</v>
          </cell>
          <cell r="D15">
            <v>1175323.6946251874</v>
          </cell>
          <cell r="F15">
            <v>1593000</v>
          </cell>
        </row>
        <row r="16">
          <cell r="B16">
            <v>1975</v>
          </cell>
          <cell r="D16">
            <v>1294267</v>
          </cell>
          <cell r="F16">
            <v>732000</v>
          </cell>
        </row>
        <row r="17">
          <cell r="B17">
            <v>1976</v>
          </cell>
          <cell r="D17">
            <v>1466960.0024306648</v>
          </cell>
          <cell r="F17">
            <v>93000</v>
          </cell>
        </row>
        <row r="18">
          <cell r="B18">
            <v>1977</v>
          </cell>
          <cell r="D18">
            <v>1834765.791068699</v>
          </cell>
          <cell r="F18">
            <v>1556000</v>
          </cell>
        </row>
        <row r="19">
          <cell r="B19">
            <v>1978</v>
          </cell>
          <cell r="D19">
            <v>2606852.9849913246</v>
          </cell>
          <cell r="F19">
            <v>170000</v>
          </cell>
        </row>
        <row r="20">
          <cell r="B20">
            <v>1979</v>
          </cell>
          <cell r="D20">
            <v>3235307.3869373295</v>
          </cell>
          <cell r="F20">
            <v>1799000</v>
          </cell>
        </row>
        <row r="21">
          <cell r="B21">
            <v>1980</v>
          </cell>
          <cell r="D21">
            <v>4033039.9150757277</v>
          </cell>
          <cell r="F21">
            <v>921000</v>
          </cell>
        </row>
        <row r="22">
          <cell r="B22">
            <v>1981</v>
          </cell>
          <cell r="D22">
            <v>4395752</v>
          </cell>
          <cell r="F22">
            <v>1017000</v>
          </cell>
        </row>
        <row r="23">
          <cell r="B23">
            <v>1982</v>
          </cell>
          <cell r="D23">
            <v>4317305</v>
          </cell>
          <cell r="F23">
            <v>1653000</v>
          </cell>
        </row>
        <row r="24">
          <cell r="B24">
            <v>1983</v>
          </cell>
          <cell r="D24">
            <v>4015878</v>
          </cell>
          <cell r="F24">
            <v>2006000</v>
          </cell>
        </row>
        <row r="25">
          <cell r="B25">
            <v>1984</v>
          </cell>
          <cell r="D25">
            <v>4122770</v>
          </cell>
          <cell r="F25">
            <v>1174000</v>
          </cell>
        </row>
        <row r="26">
          <cell r="B26">
            <v>1985</v>
          </cell>
          <cell r="D26">
            <v>4608422</v>
          </cell>
          <cell r="F26">
            <v>3664000</v>
          </cell>
        </row>
        <row r="27">
          <cell r="B27">
            <v>1986</v>
          </cell>
          <cell r="D27">
            <v>5358333</v>
          </cell>
          <cell r="F27">
            <v>1057000</v>
          </cell>
        </row>
        <row r="28">
          <cell r="B28">
            <v>1987</v>
          </cell>
          <cell r="D28">
            <v>6158701</v>
          </cell>
          <cell r="F28">
            <v>703000</v>
          </cell>
        </row>
        <row r="29">
          <cell r="B29">
            <v>1988</v>
          </cell>
          <cell r="D29">
            <v>6670667</v>
          </cell>
          <cell r="F29">
            <v>8443000</v>
          </cell>
        </row>
        <row r="30">
          <cell r="B30">
            <v>1989</v>
          </cell>
          <cell r="D30">
            <v>7186642</v>
          </cell>
          <cell r="F30">
            <v>10819000</v>
          </cell>
        </row>
        <row r="31">
          <cell r="B31">
            <v>1990</v>
          </cell>
          <cell r="D31">
            <v>7501237</v>
          </cell>
          <cell r="F31">
            <v>8354000</v>
          </cell>
        </row>
        <row r="32">
          <cell r="B32">
            <v>1991</v>
          </cell>
          <cell r="D32">
            <v>8099317</v>
          </cell>
          <cell r="F32">
            <v>8236000</v>
          </cell>
        </row>
        <row r="33">
          <cell r="B33">
            <v>1992</v>
          </cell>
          <cell r="D33">
            <v>7928106</v>
          </cell>
          <cell r="F33">
            <v>1404000</v>
          </cell>
        </row>
        <row r="34">
          <cell r="B34">
            <v>1993</v>
          </cell>
          <cell r="D34">
            <v>7784927</v>
          </cell>
          <cell r="F34">
            <v>7239000</v>
          </cell>
        </row>
        <row r="35">
          <cell r="B35">
            <v>1994</v>
          </cell>
          <cell r="D35">
            <v>7950944</v>
          </cell>
          <cell r="F35">
            <v>6488000</v>
          </cell>
        </row>
        <row r="36">
          <cell r="B36">
            <v>1995</v>
          </cell>
          <cell r="D36">
            <v>8270445</v>
          </cell>
          <cell r="F36">
            <v>7370000</v>
          </cell>
        </row>
        <row r="37">
          <cell r="B37">
            <v>1996</v>
          </cell>
          <cell r="D37">
            <v>8605147</v>
          </cell>
          <cell r="F37">
            <v>9901000</v>
          </cell>
        </row>
        <row r="38">
          <cell r="B38">
            <v>1997</v>
          </cell>
          <cell r="D38">
            <v>8908425</v>
          </cell>
          <cell r="F38">
            <v>2018000</v>
          </cell>
        </row>
        <row r="39">
          <cell r="B39">
            <v>1998</v>
          </cell>
          <cell r="D39">
            <v>9218093</v>
          </cell>
          <cell r="F39">
            <v>14726000</v>
          </cell>
        </row>
        <row r="40">
          <cell r="B40">
            <v>1999</v>
          </cell>
          <cell r="D40">
            <v>9436534</v>
          </cell>
          <cell r="F40">
            <v>333000</v>
          </cell>
        </row>
        <row r="41">
          <cell r="B41" t="str">
            <v>2000</v>
          </cell>
          <cell r="D41">
            <v>9867881</v>
          </cell>
          <cell r="F41">
            <v>9440000</v>
          </cell>
        </row>
        <row r="43">
          <cell r="A43" t="str">
            <v>4)</v>
          </cell>
          <cell r="B43" t="str">
            <v>Totals</v>
          </cell>
          <cell r="D43">
            <v>158968732.6392378</v>
          </cell>
          <cell r="F43">
            <v>113445000</v>
          </cell>
        </row>
        <row r="46">
          <cell r="A46" t="str">
            <v>5)</v>
          </cell>
          <cell r="B46" t="str">
            <v>Basic Catastrophe Provision</v>
          </cell>
          <cell r="F46">
            <v>0.7136</v>
          </cell>
        </row>
        <row r="48">
          <cell r="A48" t="str">
            <v>6)</v>
          </cell>
          <cell r="B48" t="str">
            <v>Catastrophe Provision w/ULAE</v>
          </cell>
          <cell r="F48">
            <v>0.8221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Alabama Catastrophe Factor</v>
          </cell>
          <cell r="F52">
            <v>0.8221</v>
          </cell>
        </row>
        <row r="54">
          <cell r="A54" t="str">
            <v>C:\files\Non-modelled Cats\Starting 6-1\[HOCAT_2000-2.XLW]ALABAMA</v>
          </cell>
          <cell r="G54">
            <v>37089.825801273146</v>
          </cell>
        </row>
      </sheetData>
      <sheetData sheetId="14">
        <row r="2">
          <cell r="A2" t="str">
            <v>HOMEOWNERS INSURANCE</v>
          </cell>
        </row>
        <row r="3">
          <cell r="A3" t="str">
            <v>ARIZONA</v>
          </cell>
        </row>
        <row r="4">
          <cell r="A4" t="str">
            <v>BASIC CATASTROPHE PROVISION</v>
          </cell>
        </row>
        <row r="5">
          <cell r="A5">
            <v>2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1003395.6318653665</v>
          </cell>
          <cell r="F12">
            <v>145000</v>
          </cell>
        </row>
        <row r="13">
          <cell r="B13">
            <v>1972</v>
          </cell>
          <cell r="D13">
            <v>1106021.741660117</v>
          </cell>
          <cell r="F13">
            <v>1117000</v>
          </cell>
        </row>
        <row r="14">
          <cell r="B14">
            <v>1973</v>
          </cell>
          <cell r="D14">
            <v>1219144.327697269</v>
          </cell>
          <cell r="F14">
            <v>0</v>
          </cell>
        </row>
        <row r="15">
          <cell r="B15">
            <v>1974</v>
          </cell>
          <cell r="D15">
            <v>1343836.9570615303</v>
          </cell>
          <cell r="F15">
            <v>101000</v>
          </cell>
        </row>
        <row r="16">
          <cell r="B16">
            <v>1975</v>
          </cell>
          <cell r="D16">
            <v>1481283</v>
          </cell>
          <cell r="F16">
            <v>140000</v>
          </cell>
        </row>
        <row r="17">
          <cell r="B17">
            <v>1976</v>
          </cell>
          <cell r="D17">
            <v>1656897.861793808</v>
          </cell>
          <cell r="F17">
            <v>62000</v>
          </cell>
        </row>
        <row r="18">
          <cell r="B18">
            <v>1977</v>
          </cell>
          <cell r="D18">
            <v>1899152.1608310777</v>
          </cell>
          <cell r="F18">
            <v>1000</v>
          </cell>
        </row>
        <row r="19">
          <cell r="B19">
            <v>1978</v>
          </cell>
          <cell r="D19">
            <v>2334477.848587397</v>
          </cell>
          <cell r="F19">
            <v>0</v>
          </cell>
        </row>
        <row r="20">
          <cell r="B20">
            <v>1979</v>
          </cell>
          <cell r="D20">
            <v>3201089.2336244774</v>
          </cell>
          <cell r="F20">
            <v>682000</v>
          </cell>
        </row>
        <row r="21">
          <cell r="B21">
            <v>1980</v>
          </cell>
          <cell r="D21">
            <v>3754073.45364394</v>
          </cell>
          <cell r="F21">
            <v>258000</v>
          </cell>
        </row>
        <row r="22">
          <cell r="B22">
            <v>1981</v>
          </cell>
          <cell r="D22">
            <v>4073135</v>
          </cell>
          <cell r="F22">
            <v>14000</v>
          </cell>
        </row>
        <row r="23">
          <cell r="B23">
            <v>1982</v>
          </cell>
          <cell r="D23">
            <v>4347196</v>
          </cell>
          <cell r="F23">
            <v>539000</v>
          </cell>
        </row>
        <row r="24">
          <cell r="B24">
            <v>1983</v>
          </cell>
          <cell r="D24">
            <v>4681530</v>
          </cell>
          <cell r="F24">
            <v>1794000</v>
          </cell>
        </row>
        <row r="25">
          <cell r="B25">
            <v>1984</v>
          </cell>
          <cell r="D25">
            <v>5109340</v>
          </cell>
          <cell r="F25">
            <v>600000</v>
          </cell>
        </row>
        <row r="26">
          <cell r="B26">
            <v>1985</v>
          </cell>
          <cell r="D26">
            <v>5491561</v>
          </cell>
          <cell r="F26">
            <v>546000</v>
          </cell>
        </row>
        <row r="27">
          <cell r="B27">
            <v>1986</v>
          </cell>
          <cell r="D27">
            <v>6348626</v>
          </cell>
          <cell r="F27">
            <v>0</v>
          </cell>
        </row>
        <row r="28">
          <cell r="B28">
            <v>1987</v>
          </cell>
          <cell r="D28">
            <v>7308149</v>
          </cell>
          <cell r="F28">
            <v>1932000</v>
          </cell>
        </row>
        <row r="29">
          <cell r="B29">
            <v>1988</v>
          </cell>
          <cell r="D29">
            <v>7945830</v>
          </cell>
          <cell r="F29">
            <v>3678000</v>
          </cell>
        </row>
        <row r="30">
          <cell r="B30">
            <v>1989</v>
          </cell>
          <cell r="D30">
            <v>8408392</v>
          </cell>
          <cell r="F30">
            <v>801000</v>
          </cell>
        </row>
        <row r="31">
          <cell r="B31">
            <v>1990</v>
          </cell>
          <cell r="D31">
            <v>8549779</v>
          </cell>
          <cell r="F31">
            <v>8991000</v>
          </cell>
        </row>
        <row r="32">
          <cell r="B32">
            <v>1991</v>
          </cell>
          <cell r="D32">
            <v>8590319</v>
          </cell>
          <cell r="F32">
            <v>1142000</v>
          </cell>
        </row>
        <row r="33">
          <cell r="B33">
            <v>1992</v>
          </cell>
          <cell r="D33">
            <v>8484413</v>
          </cell>
          <cell r="F33">
            <v>2029000</v>
          </cell>
        </row>
        <row r="34">
          <cell r="B34">
            <v>1993</v>
          </cell>
          <cell r="D34">
            <v>9050101</v>
          </cell>
          <cell r="F34">
            <v>739000</v>
          </cell>
        </row>
        <row r="35">
          <cell r="B35">
            <v>1994</v>
          </cell>
          <cell r="D35">
            <v>10130391</v>
          </cell>
          <cell r="F35">
            <v>931000</v>
          </cell>
        </row>
        <row r="36">
          <cell r="B36">
            <v>1995</v>
          </cell>
          <cell r="D36">
            <v>11306090</v>
          </cell>
          <cell r="F36">
            <v>1562000</v>
          </cell>
        </row>
        <row r="37">
          <cell r="B37">
            <v>1996</v>
          </cell>
          <cell r="D37">
            <v>12855368</v>
          </cell>
          <cell r="F37">
            <v>23716000</v>
          </cell>
        </row>
        <row r="38">
          <cell r="B38">
            <v>1997</v>
          </cell>
          <cell r="D38">
            <v>14170722</v>
          </cell>
          <cell r="F38">
            <v>-889000</v>
          </cell>
        </row>
        <row r="39">
          <cell r="B39">
            <v>1998</v>
          </cell>
          <cell r="D39">
            <v>15358215</v>
          </cell>
          <cell r="F39">
            <v>55000</v>
          </cell>
        </row>
        <row r="40">
          <cell r="B40">
            <v>1999</v>
          </cell>
          <cell r="D40">
            <v>16425697</v>
          </cell>
          <cell r="F40">
            <v>12111000</v>
          </cell>
        </row>
        <row r="41">
          <cell r="B41" t="str">
            <v>2000</v>
          </cell>
          <cell r="D41">
            <v>17407256</v>
          </cell>
          <cell r="F41">
            <v>-370000</v>
          </cell>
        </row>
        <row r="43">
          <cell r="A43" t="str">
            <v>4)</v>
          </cell>
          <cell r="B43" t="str">
            <v>Totals</v>
          </cell>
          <cell r="D43">
            <v>205041482.216765</v>
          </cell>
          <cell r="F43">
            <v>62427000</v>
          </cell>
        </row>
        <row r="46">
          <cell r="A46" t="str">
            <v>5)</v>
          </cell>
          <cell r="B46" t="str">
            <v>Basic Catastrophe Provision</v>
          </cell>
          <cell r="F46">
            <v>0.3045</v>
          </cell>
        </row>
        <row r="48">
          <cell r="A48" t="str">
            <v>6)</v>
          </cell>
          <cell r="B48" t="str">
            <v>Catastrophe Provision w/ULAE</v>
          </cell>
          <cell r="F48">
            <v>0.3508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Arizona Catastrophe Factor</v>
          </cell>
          <cell r="F52">
            <v>0.3508</v>
          </cell>
        </row>
        <row r="54">
          <cell r="A54" t="str">
            <v>C:\files\Non-modelled Cats\Starting 6-1\[HOCAT_2000-2.XLW]ARIZONA</v>
          </cell>
          <cell r="G54">
            <v>37089.825801273146</v>
          </cell>
        </row>
      </sheetData>
      <sheetData sheetId="15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ARKANSAS</v>
          </cell>
        </row>
        <row r="4">
          <cell r="A4" t="str">
            <v>BASIC CATASTROPHE PROVISION</v>
          </cell>
        </row>
        <row r="5">
          <cell r="A5">
            <v>3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390732.0427231929</v>
          </cell>
          <cell r="F12">
            <v>12000</v>
          </cell>
        </row>
        <row r="13">
          <cell r="B13">
            <v>1972</v>
          </cell>
          <cell r="D13">
            <v>426113.55600279284</v>
          </cell>
          <cell r="F13">
            <v>327000</v>
          </cell>
        </row>
        <row r="14">
          <cell r="B14">
            <v>1973</v>
          </cell>
          <cell r="D14">
            <v>464698.93112394994</v>
          </cell>
          <cell r="F14">
            <v>803000</v>
          </cell>
        </row>
        <row r="15">
          <cell r="B15">
            <v>1974</v>
          </cell>
          <cell r="D15">
            <v>506778.28373600537</v>
          </cell>
          <cell r="F15">
            <v>151000</v>
          </cell>
        </row>
        <row r="16">
          <cell r="B16">
            <v>1975</v>
          </cell>
          <cell r="D16">
            <v>552668</v>
          </cell>
          <cell r="F16">
            <v>916000</v>
          </cell>
        </row>
        <row r="17">
          <cell r="B17">
            <v>1976</v>
          </cell>
          <cell r="D17">
            <v>711391.3513962766</v>
          </cell>
          <cell r="F17">
            <v>53000</v>
          </cell>
        </row>
        <row r="18">
          <cell r="B18">
            <v>1977</v>
          </cell>
          <cell r="D18">
            <v>1077405.0494657222</v>
          </cell>
          <cell r="F18">
            <v>102000</v>
          </cell>
        </row>
        <row r="19">
          <cell r="B19">
            <v>1978</v>
          </cell>
          <cell r="D19">
            <v>1733769.9982595171</v>
          </cell>
          <cell r="F19">
            <v>1522000</v>
          </cell>
        </row>
        <row r="20">
          <cell r="B20">
            <v>1979</v>
          </cell>
          <cell r="D20">
            <v>2124470.0496573607</v>
          </cell>
          <cell r="F20">
            <v>3462000</v>
          </cell>
        </row>
        <row r="21">
          <cell r="B21">
            <v>1980</v>
          </cell>
          <cell r="D21">
            <v>2583082.324663025</v>
          </cell>
          <cell r="F21">
            <v>3493000</v>
          </cell>
        </row>
        <row r="22">
          <cell r="B22">
            <v>1981</v>
          </cell>
          <cell r="D22">
            <v>2644282</v>
          </cell>
          <cell r="F22">
            <v>1003000</v>
          </cell>
        </row>
        <row r="23">
          <cell r="B23">
            <v>1982</v>
          </cell>
          <cell r="D23">
            <v>2308405</v>
          </cell>
          <cell r="F23">
            <v>2313000</v>
          </cell>
        </row>
        <row r="24">
          <cell r="B24">
            <v>1983</v>
          </cell>
          <cell r="D24">
            <v>1892706</v>
          </cell>
          <cell r="F24">
            <v>1268000</v>
          </cell>
        </row>
        <row r="25">
          <cell r="B25">
            <v>1984</v>
          </cell>
          <cell r="D25">
            <v>1886371</v>
          </cell>
          <cell r="F25">
            <v>3387000</v>
          </cell>
        </row>
        <row r="26">
          <cell r="B26">
            <v>1985</v>
          </cell>
          <cell r="D26">
            <v>2022557</v>
          </cell>
          <cell r="F26">
            <v>822000</v>
          </cell>
        </row>
        <row r="27">
          <cell r="B27">
            <v>1986</v>
          </cell>
          <cell r="D27">
            <v>2386042</v>
          </cell>
          <cell r="F27">
            <v>1999000</v>
          </cell>
        </row>
        <row r="28">
          <cell r="B28">
            <v>1987</v>
          </cell>
          <cell r="D28">
            <v>2706082</v>
          </cell>
          <cell r="F28">
            <v>922000</v>
          </cell>
        </row>
        <row r="29">
          <cell r="B29">
            <v>1988</v>
          </cell>
          <cell r="D29">
            <v>2819207</v>
          </cell>
          <cell r="F29">
            <v>2406000</v>
          </cell>
        </row>
        <row r="30">
          <cell r="B30">
            <v>1989</v>
          </cell>
          <cell r="D30">
            <v>2996467</v>
          </cell>
          <cell r="F30">
            <v>5639000</v>
          </cell>
        </row>
        <row r="31">
          <cell r="B31">
            <v>1990</v>
          </cell>
          <cell r="D31">
            <v>3153771</v>
          </cell>
          <cell r="F31">
            <v>902000</v>
          </cell>
        </row>
        <row r="32">
          <cell r="B32">
            <v>1991</v>
          </cell>
          <cell r="D32">
            <v>3171794</v>
          </cell>
          <cell r="F32">
            <v>1314000</v>
          </cell>
        </row>
        <row r="33">
          <cell r="B33">
            <v>1992</v>
          </cell>
          <cell r="D33">
            <v>2996917</v>
          </cell>
          <cell r="F33">
            <v>554000</v>
          </cell>
        </row>
        <row r="34">
          <cell r="B34">
            <v>1993</v>
          </cell>
          <cell r="D34">
            <v>2859375</v>
          </cell>
          <cell r="F34">
            <v>95000</v>
          </cell>
        </row>
        <row r="35">
          <cell r="B35">
            <v>1994</v>
          </cell>
          <cell r="D35">
            <v>2891545</v>
          </cell>
          <cell r="F35">
            <v>2208000</v>
          </cell>
        </row>
        <row r="36">
          <cell r="B36">
            <v>1995</v>
          </cell>
          <cell r="D36">
            <v>2948886</v>
          </cell>
          <cell r="F36">
            <v>1651000</v>
          </cell>
        </row>
        <row r="37">
          <cell r="B37">
            <v>1996</v>
          </cell>
          <cell r="D37">
            <v>3025076</v>
          </cell>
          <cell r="F37">
            <v>17106000</v>
          </cell>
        </row>
        <row r="38">
          <cell r="B38">
            <v>1997</v>
          </cell>
          <cell r="D38">
            <v>3144832</v>
          </cell>
          <cell r="F38">
            <v>2733000</v>
          </cell>
        </row>
        <row r="39">
          <cell r="B39">
            <v>1998</v>
          </cell>
          <cell r="D39">
            <v>3302976</v>
          </cell>
          <cell r="F39">
            <v>244000</v>
          </cell>
        </row>
        <row r="40">
          <cell r="B40">
            <v>1999</v>
          </cell>
          <cell r="D40">
            <v>3366313</v>
          </cell>
          <cell r="F40">
            <v>10286000</v>
          </cell>
        </row>
        <row r="41">
          <cell r="B41" t="str">
            <v>2000</v>
          </cell>
          <cell r="D41">
            <v>3486794</v>
          </cell>
          <cell r="F41">
            <v>6984000</v>
          </cell>
        </row>
        <row r="43">
          <cell r="A43" t="str">
            <v>4)</v>
          </cell>
          <cell r="B43" t="str">
            <v>Totals</v>
          </cell>
          <cell r="D43">
            <v>66581507.58702784</v>
          </cell>
          <cell r="F43">
            <v>74677000</v>
          </cell>
        </row>
        <row r="46">
          <cell r="A46" t="str">
            <v>5)</v>
          </cell>
          <cell r="B46" t="str">
            <v>Basic Catastrophe Provision</v>
          </cell>
          <cell r="F46">
            <v>1.1216</v>
          </cell>
        </row>
        <row r="48">
          <cell r="A48" t="str">
            <v>6)</v>
          </cell>
          <cell r="B48" t="str">
            <v>Catastrophe Provision w/ULAE</v>
          </cell>
          <cell r="F48">
            <v>1.2921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Arkansas Catastrophe Factor</v>
          </cell>
          <cell r="F52">
            <v>1.2921</v>
          </cell>
        </row>
        <row r="54">
          <cell r="A54" t="str">
            <v>C:\files\Non-modelled Cats\Starting 6-1\[HOCAT_2000-2.XLW]ARKANSAS</v>
          </cell>
          <cell r="G54">
            <v>37089.825801273146</v>
          </cell>
        </row>
      </sheetData>
      <sheetData sheetId="16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CALIFORNIA</v>
          </cell>
        </row>
        <row r="4">
          <cell r="A4" t="str">
            <v>BASIC CATASTROPHE PROVISION</v>
          </cell>
        </row>
        <row r="5">
          <cell r="A5">
            <v>4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8907662.211042147</v>
          </cell>
          <cell r="F12">
            <v>327000</v>
          </cell>
        </row>
        <row r="13">
          <cell r="B13">
            <v>1972</v>
          </cell>
          <cell r="D13">
            <v>10083325.544005517</v>
          </cell>
          <cell r="F13">
            <v>254000</v>
          </cell>
        </row>
        <row r="14">
          <cell r="B14">
            <v>1973</v>
          </cell>
          <cell r="D14">
            <v>11414156.892967647</v>
          </cell>
          <cell r="F14">
            <v>332000</v>
          </cell>
        </row>
        <row r="15">
          <cell r="B15">
            <v>1974</v>
          </cell>
          <cell r="D15">
            <v>12920635.85656355</v>
          </cell>
          <cell r="F15">
            <v>287000</v>
          </cell>
        </row>
        <row r="16">
          <cell r="B16">
            <v>1975</v>
          </cell>
          <cell r="D16">
            <v>14625945</v>
          </cell>
          <cell r="F16">
            <v>1247000</v>
          </cell>
        </row>
        <row r="17">
          <cell r="B17">
            <v>1976</v>
          </cell>
          <cell r="D17">
            <v>18003921.497574776</v>
          </cell>
          <cell r="F17">
            <v>823000</v>
          </cell>
        </row>
        <row r="18">
          <cell r="B18">
            <v>1977</v>
          </cell>
          <cell r="D18">
            <v>22088448.060687896</v>
          </cell>
          <cell r="F18">
            <v>2484000</v>
          </cell>
        </row>
        <row r="19">
          <cell r="B19">
            <v>1978</v>
          </cell>
          <cell r="D19">
            <v>28875253.026966706</v>
          </cell>
          <cell r="F19">
            <v>8660000</v>
          </cell>
        </row>
        <row r="20">
          <cell r="B20">
            <v>1979</v>
          </cell>
          <cell r="D20">
            <v>34208431.439450234</v>
          </cell>
          <cell r="F20">
            <v>1354000</v>
          </cell>
        </row>
        <row r="21">
          <cell r="B21">
            <v>1980</v>
          </cell>
          <cell r="D21">
            <v>39531793.84003017</v>
          </cell>
          <cell r="F21">
            <v>6746000</v>
          </cell>
        </row>
        <row r="22">
          <cell r="B22">
            <v>1981</v>
          </cell>
          <cell r="D22">
            <v>43183063</v>
          </cell>
          <cell r="F22">
            <v>1658000</v>
          </cell>
        </row>
        <row r="23">
          <cell r="B23">
            <v>1982</v>
          </cell>
          <cell r="D23">
            <v>45949842</v>
          </cell>
          <cell r="F23">
            <v>14582000</v>
          </cell>
        </row>
        <row r="24">
          <cell r="B24">
            <v>1983</v>
          </cell>
          <cell r="D24">
            <v>49347793</v>
          </cell>
          <cell r="F24">
            <v>18518000</v>
          </cell>
        </row>
        <row r="25">
          <cell r="B25">
            <v>1984</v>
          </cell>
          <cell r="D25">
            <v>53313690</v>
          </cell>
          <cell r="F25">
            <v>11638000</v>
          </cell>
        </row>
        <row r="26">
          <cell r="B26">
            <v>1985</v>
          </cell>
          <cell r="D26">
            <v>58182812</v>
          </cell>
          <cell r="F26">
            <v>39155000</v>
          </cell>
        </row>
        <row r="27">
          <cell r="B27">
            <v>1986</v>
          </cell>
          <cell r="D27">
            <v>69181559</v>
          </cell>
          <cell r="F27">
            <v>42997000</v>
          </cell>
        </row>
        <row r="28">
          <cell r="B28">
            <v>1987</v>
          </cell>
          <cell r="D28">
            <v>79901405</v>
          </cell>
          <cell r="F28">
            <v>17816000</v>
          </cell>
        </row>
        <row r="29">
          <cell r="B29">
            <v>1988</v>
          </cell>
          <cell r="D29">
            <v>87601688</v>
          </cell>
          <cell r="F29">
            <v>39017000</v>
          </cell>
        </row>
        <row r="30">
          <cell r="B30">
            <v>1989</v>
          </cell>
          <cell r="D30">
            <v>95921106</v>
          </cell>
          <cell r="F30">
            <v>9141000</v>
          </cell>
        </row>
        <row r="31">
          <cell r="B31">
            <v>1990</v>
          </cell>
          <cell r="D31">
            <v>103549948</v>
          </cell>
          <cell r="F31">
            <v>100445000</v>
          </cell>
        </row>
        <row r="32">
          <cell r="B32">
            <v>1991</v>
          </cell>
          <cell r="D32">
            <v>116528667</v>
          </cell>
          <cell r="F32">
            <v>166319000</v>
          </cell>
        </row>
        <row r="33">
          <cell r="B33">
            <v>1992</v>
          </cell>
          <cell r="D33">
            <v>121488351</v>
          </cell>
          <cell r="F33">
            <v>71763000</v>
          </cell>
        </row>
        <row r="34">
          <cell r="B34">
            <v>1993</v>
          </cell>
          <cell r="D34">
            <v>122500703</v>
          </cell>
          <cell r="F34">
            <v>122997000</v>
          </cell>
        </row>
        <row r="35">
          <cell r="B35">
            <v>1994</v>
          </cell>
          <cell r="D35">
            <v>125980510</v>
          </cell>
          <cell r="F35">
            <v>13071000</v>
          </cell>
        </row>
        <row r="36">
          <cell r="B36">
            <v>1995</v>
          </cell>
          <cell r="D36">
            <v>128236567</v>
          </cell>
          <cell r="F36">
            <v>118040000</v>
          </cell>
        </row>
        <row r="37">
          <cell r="B37">
            <v>1996</v>
          </cell>
          <cell r="D37">
            <v>127321921</v>
          </cell>
          <cell r="F37">
            <v>11864000</v>
          </cell>
        </row>
        <row r="38">
          <cell r="B38">
            <v>1997</v>
          </cell>
          <cell r="D38">
            <v>137223505</v>
          </cell>
          <cell r="F38">
            <v>22749000</v>
          </cell>
        </row>
        <row r="39">
          <cell r="B39">
            <v>1998</v>
          </cell>
          <cell r="D39">
            <v>147581914</v>
          </cell>
          <cell r="F39">
            <v>20323000</v>
          </cell>
        </row>
        <row r="40">
          <cell r="B40">
            <v>1999</v>
          </cell>
          <cell r="D40">
            <v>155093838</v>
          </cell>
          <cell r="F40">
            <v>8671000</v>
          </cell>
        </row>
        <row r="41">
          <cell r="B41" t="str">
            <v>2000</v>
          </cell>
          <cell r="D41">
            <v>158041453</v>
          </cell>
          <cell r="F41">
            <v>35382000</v>
          </cell>
        </row>
        <row r="43">
          <cell r="A43" t="str">
            <v>4)</v>
          </cell>
          <cell r="B43" t="str">
            <v>Totals</v>
          </cell>
          <cell r="D43">
            <v>2226789908.3692884</v>
          </cell>
          <cell r="F43">
            <v>908660000</v>
          </cell>
        </row>
        <row r="46">
          <cell r="A46" t="str">
            <v>5)</v>
          </cell>
          <cell r="B46" t="str">
            <v>Basic Catastrophe Provision</v>
          </cell>
          <cell r="F46">
            <v>0.4081</v>
          </cell>
        </row>
        <row r="48">
          <cell r="A48" t="str">
            <v>6)</v>
          </cell>
          <cell r="B48" t="str">
            <v>Catastrophe Provision w/ULAE</v>
          </cell>
          <cell r="F48">
            <v>0.4701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California Catastrophe Factor</v>
          </cell>
          <cell r="F52">
            <v>0.4701</v>
          </cell>
        </row>
        <row r="54">
          <cell r="A54" t="str">
            <v>C:\files\Non-modelled Cats\Starting 6-1\[HOCAT_2000-2.XLW]CALIFORNIA</v>
          </cell>
          <cell r="G54">
            <v>37089.825801273146</v>
          </cell>
        </row>
      </sheetData>
      <sheetData sheetId="17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COLORADO</v>
          </cell>
        </row>
        <row r="4">
          <cell r="A4" t="str">
            <v>BASIC CATASTROPHE PROVISION</v>
          </cell>
        </row>
        <row r="5">
          <cell r="A5">
            <v>5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583229.4411189941</v>
          </cell>
          <cell r="F12">
            <v>0</v>
          </cell>
        </row>
        <row r="13">
          <cell r="B13">
            <v>1972</v>
          </cell>
          <cell r="D13">
            <v>658707.2918651769</v>
          </cell>
          <cell r="F13">
            <v>77000</v>
          </cell>
        </row>
        <row r="14">
          <cell r="B14">
            <v>1973</v>
          </cell>
          <cell r="D14">
            <v>743953.0067684448</v>
          </cell>
          <cell r="F14">
            <v>335000</v>
          </cell>
        </row>
        <row r="15">
          <cell r="B15">
            <v>1974</v>
          </cell>
          <cell r="D15">
            <v>840230.6807817944</v>
          </cell>
          <cell r="F15">
            <v>37000</v>
          </cell>
        </row>
        <row r="16">
          <cell r="B16">
            <v>1975</v>
          </cell>
          <cell r="D16">
            <v>948968</v>
          </cell>
          <cell r="F16">
            <v>87000</v>
          </cell>
        </row>
        <row r="17">
          <cell r="B17">
            <v>1976</v>
          </cell>
          <cell r="D17">
            <v>1114904.5053658537</v>
          </cell>
          <cell r="F17">
            <v>21000</v>
          </cell>
        </row>
        <row r="18">
          <cell r="B18">
            <v>1977</v>
          </cell>
          <cell r="D18">
            <v>1404565.4425873198</v>
          </cell>
          <cell r="F18">
            <v>438000</v>
          </cell>
        </row>
        <row r="19">
          <cell r="B19">
            <v>1978</v>
          </cell>
          <cell r="D19">
            <v>2077485.7537427652</v>
          </cell>
          <cell r="F19">
            <v>3023000</v>
          </cell>
        </row>
        <row r="20">
          <cell r="B20">
            <v>1979</v>
          </cell>
          <cell r="D20">
            <v>2742706.080908347</v>
          </cell>
          <cell r="F20">
            <v>1674000</v>
          </cell>
        </row>
        <row r="21">
          <cell r="B21">
            <v>1980</v>
          </cell>
          <cell r="D21">
            <v>3341315.0131674297</v>
          </cell>
          <cell r="F21">
            <v>1020000</v>
          </cell>
        </row>
        <row r="22">
          <cell r="B22">
            <v>1981</v>
          </cell>
          <cell r="D22">
            <v>3658540</v>
          </cell>
          <cell r="F22">
            <v>2554000</v>
          </cell>
        </row>
        <row r="23">
          <cell r="B23">
            <v>1982</v>
          </cell>
          <cell r="D23">
            <v>4010251</v>
          </cell>
          <cell r="F23">
            <v>4636000</v>
          </cell>
        </row>
        <row r="24">
          <cell r="B24">
            <v>1983</v>
          </cell>
          <cell r="D24">
            <v>4188764</v>
          </cell>
          <cell r="F24">
            <v>2378000</v>
          </cell>
        </row>
        <row r="25">
          <cell r="B25">
            <v>1984</v>
          </cell>
          <cell r="D25">
            <v>4753851</v>
          </cell>
          <cell r="F25">
            <v>11410000</v>
          </cell>
        </row>
        <row r="26">
          <cell r="B26">
            <v>1985</v>
          </cell>
          <cell r="D26">
            <v>5100450</v>
          </cell>
          <cell r="F26">
            <v>3023000</v>
          </cell>
        </row>
        <row r="27">
          <cell r="B27">
            <v>1986</v>
          </cell>
          <cell r="D27">
            <v>5885261</v>
          </cell>
          <cell r="F27">
            <v>5426000</v>
          </cell>
        </row>
        <row r="28">
          <cell r="B28">
            <v>1987</v>
          </cell>
          <cell r="D28">
            <v>6749293</v>
          </cell>
          <cell r="F28">
            <v>4659000</v>
          </cell>
        </row>
        <row r="29">
          <cell r="B29">
            <v>1988</v>
          </cell>
          <cell r="D29">
            <v>7158400</v>
          </cell>
          <cell r="F29">
            <v>1316000</v>
          </cell>
        </row>
        <row r="30">
          <cell r="B30">
            <v>1989</v>
          </cell>
          <cell r="D30">
            <v>7484471</v>
          </cell>
          <cell r="F30">
            <v>5135000</v>
          </cell>
        </row>
        <row r="31">
          <cell r="B31">
            <v>1990</v>
          </cell>
          <cell r="D31">
            <v>7847748</v>
          </cell>
          <cell r="F31">
            <v>52803000</v>
          </cell>
        </row>
        <row r="32">
          <cell r="B32">
            <v>1991</v>
          </cell>
          <cell r="D32">
            <v>8344663</v>
          </cell>
          <cell r="F32">
            <v>30362000</v>
          </cell>
        </row>
        <row r="33">
          <cell r="B33">
            <v>1992</v>
          </cell>
          <cell r="D33">
            <v>8395997</v>
          </cell>
          <cell r="F33">
            <v>8143000</v>
          </cell>
        </row>
        <row r="34">
          <cell r="B34">
            <v>1993</v>
          </cell>
          <cell r="D34">
            <v>8489360</v>
          </cell>
          <cell r="F34">
            <v>5386000</v>
          </cell>
        </row>
        <row r="35">
          <cell r="B35">
            <v>1994</v>
          </cell>
          <cell r="D35">
            <v>9315309</v>
          </cell>
          <cell r="F35">
            <v>18709000</v>
          </cell>
        </row>
        <row r="36">
          <cell r="B36">
            <v>1995</v>
          </cell>
          <cell r="D36">
            <v>10518152</v>
          </cell>
          <cell r="F36">
            <v>1226000</v>
          </cell>
        </row>
        <row r="37">
          <cell r="B37">
            <v>1996</v>
          </cell>
          <cell r="D37">
            <v>11956529</v>
          </cell>
          <cell r="F37">
            <v>9107000</v>
          </cell>
        </row>
        <row r="38">
          <cell r="B38">
            <v>1997</v>
          </cell>
          <cell r="D38">
            <v>12869650</v>
          </cell>
          <cell r="F38">
            <v>10600000</v>
          </cell>
        </row>
        <row r="39">
          <cell r="B39">
            <v>1998</v>
          </cell>
          <cell r="D39">
            <v>13857849</v>
          </cell>
          <cell r="F39">
            <v>4099000</v>
          </cell>
        </row>
        <row r="40">
          <cell r="B40">
            <v>1999</v>
          </cell>
          <cell r="D40">
            <v>14479492</v>
          </cell>
          <cell r="F40">
            <v>4302000</v>
          </cell>
        </row>
        <row r="41">
          <cell r="B41" t="str">
            <v>2000</v>
          </cell>
          <cell r="D41">
            <v>15405657</v>
          </cell>
          <cell r="F41">
            <v>3156000</v>
          </cell>
        </row>
        <row r="43">
          <cell r="A43" t="str">
            <v>4)</v>
          </cell>
          <cell r="B43" t="str">
            <v>Totals</v>
          </cell>
          <cell r="D43">
            <v>184925752.21630612</v>
          </cell>
          <cell r="F43">
            <v>195142000</v>
          </cell>
        </row>
        <row r="46">
          <cell r="A46" t="str">
            <v>5)</v>
          </cell>
          <cell r="B46" t="str">
            <v>Basic Catastrophe Provision</v>
          </cell>
          <cell r="F46">
            <v>1.0552</v>
          </cell>
        </row>
        <row r="48">
          <cell r="A48" t="str">
            <v>6)</v>
          </cell>
          <cell r="B48" t="str">
            <v>Catastrophe Provision w/ULAE</v>
          </cell>
          <cell r="F48">
            <v>1.2156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Colorado Catastrophe Factor</v>
          </cell>
          <cell r="F52">
            <v>1.2156</v>
          </cell>
        </row>
        <row r="54">
          <cell r="A54" t="str">
            <v>C:\files\Non-modelled Cats\Starting 6-1\[HOCAT_2000-2.XLW]COLORADO</v>
          </cell>
          <cell r="G54">
            <v>37089.825801273146</v>
          </cell>
        </row>
      </sheetData>
      <sheetData sheetId="18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CONNECTICUT</v>
          </cell>
        </row>
        <row r="4">
          <cell r="A4" t="str">
            <v>BASIC CATASTROPHE PROVISION</v>
          </cell>
        </row>
        <row r="5">
          <cell r="A5">
            <v>6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792004.2901462895</v>
          </cell>
          <cell r="F12">
            <v>27000</v>
          </cell>
        </row>
        <row r="13">
          <cell r="B13">
            <v>1972</v>
          </cell>
          <cell r="D13">
            <v>907319.6297886462</v>
          </cell>
          <cell r="F13">
            <v>27000</v>
          </cell>
        </row>
        <row r="14">
          <cell r="B14">
            <v>1973</v>
          </cell>
          <cell r="D14">
            <v>1039424.8122667985</v>
          </cell>
          <cell r="F14">
            <v>0</v>
          </cell>
        </row>
        <row r="15">
          <cell r="B15">
            <v>1974</v>
          </cell>
          <cell r="D15">
            <v>1190764.4284159727</v>
          </cell>
          <cell r="F15">
            <v>22000</v>
          </cell>
        </row>
        <row r="16">
          <cell r="B16">
            <v>1975</v>
          </cell>
          <cell r="D16">
            <v>1364139</v>
          </cell>
          <cell r="F16">
            <v>0</v>
          </cell>
        </row>
        <row r="17">
          <cell r="B17">
            <v>1976</v>
          </cell>
          <cell r="D17">
            <v>1484662.501332741</v>
          </cell>
          <cell r="F17">
            <v>117000</v>
          </cell>
        </row>
        <row r="18">
          <cell r="B18">
            <v>1977</v>
          </cell>
          <cell r="D18">
            <v>1696531.051261033</v>
          </cell>
          <cell r="F18">
            <v>32000</v>
          </cell>
        </row>
        <row r="19">
          <cell r="B19">
            <v>1978</v>
          </cell>
          <cell r="D19">
            <v>2132263.390024331</v>
          </cell>
          <cell r="F19">
            <v>162000</v>
          </cell>
        </row>
        <row r="20">
          <cell r="B20">
            <v>1979</v>
          </cell>
          <cell r="D20">
            <v>2584634.159779258</v>
          </cell>
          <cell r="F20">
            <v>1185000</v>
          </cell>
        </row>
        <row r="21">
          <cell r="B21">
            <v>1980</v>
          </cell>
          <cell r="D21">
            <v>3162745.491833682</v>
          </cell>
          <cell r="F21">
            <v>59000</v>
          </cell>
        </row>
        <row r="22">
          <cell r="B22">
            <v>1981</v>
          </cell>
          <cell r="D22">
            <v>3536185</v>
          </cell>
          <cell r="F22">
            <v>250000</v>
          </cell>
        </row>
        <row r="23">
          <cell r="B23">
            <v>1982</v>
          </cell>
          <cell r="D23">
            <v>4027322</v>
          </cell>
          <cell r="F23">
            <v>85000</v>
          </cell>
        </row>
        <row r="24">
          <cell r="B24">
            <v>1983</v>
          </cell>
          <cell r="D24">
            <v>4485762</v>
          </cell>
          <cell r="F24">
            <v>46000</v>
          </cell>
        </row>
        <row r="25">
          <cell r="B25">
            <v>1984</v>
          </cell>
          <cell r="D25">
            <v>5052044</v>
          </cell>
          <cell r="F25">
            <v>418000</v>
          </cell>
        </row>
        <row r="26">
          <cell r="B26">
            <v>1985</v>
          </cell>
          <cell r="D26">
            <v>5757448</v>
          </cell>
          <cell r="F26">
            <v>137000</v>
          </cell>
        </row>
        <row r="27">
          <cell r="B27">
            <v>1986</v>
          </cell>
          <cell r="D27">
            <v>6740052</v>
          </cell>
          <cell r="F27">
            <v>-2000</v>
          </cell>
        </row>
        <row r="28">
          <cell r="B28">
            <v>1987</v>
          </cell>
          <cell r="D28">
            <v>7677033</v>
          </cell>
          <cell r="F28">
            <v>241000</v>
          </cell>
        </row>
        <row r="29">
          <cell r="B29">
            <v>1988</v>
          </cell>
          <cell r="D29">
            <v>8847549</v>
          </cell>
          <cell r="F29">
            <v>66000</v>
          </cell>
        </row>
        <row r="30">
          <cell r="B30">
            <v>1989</v>
          </cell>
          <cell r="D30">
            <v>10592562</v>
          </cell>
          <cell r="F30">
            <v>4858000</v>
          </cell>
        </row>
        <row r="31">
          <cell r="B31">
            <v>1990</v>
          </cell>
          <cell r="D31">
            <v>11887089</v>
          </cell>
          <cell r="F31">
            <v>505000</v>
          </cell>
        </row>
        <row r="32">
          <cell r="B32">
            <v>1991</v>
          </cell>
          <cell r="D32">
            <v>13590765</v>
          </cell>
          <cell r="F32">
            <v>323000</v>
          </cell>
        </row>
        <row r="33">
          <cell r="B33">
            <v>1992</v>
          </cell>
          <cell r="D33">
            <v>14768047</v>
          </cell>
          <cell r="F33">
            <v>1578000</v>
          </cell>
        </row>
        <row r="34">
          <cell r="B34">
            <v>1993</v>
          </cell>
          <cell r="D34">
            <v>15573612</v>
          </cell>
          <cell r="F34">
            <v>716000</v>
          </cell>
        </row>
        <row r="35">
          <cell r="B35">
            <v>1994</v>
          </cell>
          <cell r="D35">
            <v>16226554</v>
          </cell>
          <cell r="F35">
            <v>2949000</v>
          </cell>
        </row>
        <row r="36">
          <cell r="B36">
            <v>1995</v>
          </cell>
          <cell r="D36">
            <v>16633106</v>
          </cell>
          <cell r="F36">
            <v>5752000</v>
          </cell>
        </row>
        <row r="37">
          <cell r="B37">
            <v>1996</v>
          </cell>
          <cell r="D37">
            <v>16855772</v>
          </cell>
          <cell r="F37">
            <v>12655000</v>
          </cell>
        </row>
        <row r="38">
          <cell r="B38">
            <v>1997</v>
          </cell>
          <cell r="D38">
            <v>16914385</v>
          </cell>
          <cell r="F38">
            <v>843000</v>
          </cell>
        </row>
        <row r="39">
          <cell r="B39">
            <v>1998</v>
          </cell>
          <cell r="D39">
            <v>17169527</v>
          </cell>
          <cell r="F39">
            <v>156000</v>
          </cell>
        </row>
        <row r="40">
          <cell r="B40">
            <v>1999</v>
          </cell>
          <cell r="D40">
            <v>17301254</v>
          </cell>
          <cell r="F40">
            <v>10000</v>
          </cell>
        </row>
        <row r="41">
          <cell r="B41" t="str">
            <v>2000</v>
          </cell>
          <cell r="D41">
            <v>17571605</v>
          </cell>
          <cell r="F41">
            <v>3133000</v>
          </cell>
        </row>
        <row r="43">
          <cell r="A43" t="str">
            <v>4)</v>
          </cell>
          <cell r="B43" t="str">
            <v>Totals</v>
          </cell>
          <cell r="D43">
            <v>247562161.75484875</v>
          </cell>
          <cell r="F43">
            <v>36350000</v>
          </cell>
        </row>
        <row r="46">
          <cell r="A46" t="str">
            <v>5)</v>
          </cell>
          <cell r="B46" t="str">
            <v>Basic Catastrophe Provision</v>
          </cell>
          <cell r="F46">
            <v>0.1468</v>
          </cell>
        </row>
        <row r="48">
          <cell r="A48" t="str">
            <v>6)</v>
          </cell>
          <cell r="B48" t="str">
            <v>Catastrophe Provision w/ULAE</v>
          </cell>
          <cell r="F48">
            <v>0.1691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Connecticut Catastrophe Factor</v>
          </cell>
          <cell r="F52">
            <v>0.1691</v>
          </cell>
        </row>
        <row r="54">
          <cell r="A54" t="str">
            <v>C:\files\Non-modelled Cats\Starting 6-1\[HOCAT_2000-2.XLW]CONNECTICUT</v>
          </cell>
          <cell r="G54">
            <v>37089.825801273146</v>
          </cell>
        </row>
      </sheetData>
      <sheetData sheetId="19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DELAWARE</v>
          </cell>
        </row>
        <row r="4">
          <cell r="A4" t="str">
            <v>BASIC CATASTROPHE PROVISION</v>
          </cell>
        </row>
        <row r="5">
          <cell r="A5">
            <v>7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161368.1513478423</v>
          </cell>
          <cell r="F12">
            <v>3000</v>
          </cell>
        </row>
        <row r="13">
          <cell r="B13">
            <v>1972</v>
          </cell>
          <cell r="D13">
            <v>178068.37336119465</v>
          </cell>
          <cell r="F13">
            <v>6000</v>
          </cell>
        </row>
        <row r="14">
          <cell r="B14">
            <v>1973</v>
          </cell>
          <cell r="D14">
            <v>196496.92536386484</v>
          </cell>
          <cell r="F14">
            <v>0</v>
          </cell>
        </row>
        <row r="15">
          <cell r="B15">
            <v>1974</v>
          </cell>
          <cell r="D15">
            <v>216832.67471160344</v>
          </cell>
          <cell r="F15">
            <v>2000</v>
          </cell>
        </row>
        <row r="16">
          <cell r="B16">
            <v>1975</v>
          </cell>
          <cell r="D16">
            <v>239273</v>
          </cell>
          <cell r="F16">
            <v>55000</v>
          </cell>
        </row>
        <row r="17">
          <cell r="B17">
            <v>1976</v>
          </cell>
          <cell r="D17">
            <v>261832.35831766916</v>
          </cell>
          <cell r="F17">
            <v>19000</v>
          </cell>
        </row>
        <row r="18">
          <cell r="B18">
            <v>1977</v>
          </cell>
          <cell r="D18">
            <v>276209.74911174783</v>
          </cell>
          <cell r="F18">
            <v>2000</v>
          </cell>
        </row>
        <row r="19">
          <cell r="B19">
            <v>1978</v>
          </cell>
          <cell r="D19">
            <v>320387.5651081494</v>
          </cell>
          <cell r="F19">
            <v>21000</v>
          </cell>
        </row>
        <row r="20">
          <cell r="B20">
            <v>1979</v>
          </cell>
          <cell r="D20">
            <v>373114.7405311828</v>
          </cell>
          <cell r="F20">
            <v>151000</v>
          </cell>
        </row>
        <row r="21">
          <cell r="B21">
            <v>1980</v>
          </cell>
          <cell r="D21">
            <v>427895.15712726914</v>
          </cell>
          <cell r="F21">
            <v>101000</v>
          </cell>
        </row>
        <row r="22">
          <cell r="B22">
            <v>1981</v>
          </cell>
          <cell r="D22">
            <v>478095</v>
          </cell>
          <cell r="F22">
            <v>17000</v>
          </cell>
        </row>
        <row r="23">
          <cell r="B23">
            <v>1982</v>
          </cell>
          <cell r="D23">
            <v>512719</v>
          </cell>
          <cell r="F23">
            <v>99000</v>
          </cell>
        </row>
        <row r="24">
          <cell r="B24">
            <v>1983</v>
          </cell>
          <cell r="D24">
            <v>519589</v>
          </cell>
          <cell r="F24">
            <v>60000</v>
          </cell>
        </row>
        <row r="25">
          <cell r="B25">
            <v>1984</v>
          </cell>
          <cell r="D25">
            <v>531609</v>
          </cell>
          <cell r="F25">
            <v>309000</v>
          </cell>
        </row>
        <row r="26">
          <cell r="B26">
            <v>1985</v>
          </cell>
          <cell r="D26">
            <v>592638</v>
          </cell>
          <cell r="F26">
            <v>27000</v>
          </cell>
        </row>
        <row r="27">
          <cell r="B27">
            <v>1986</v>
          </cell>
          <cell r="D27">
            <v>678488</v>
          </cell>
          <cell r="F27">
            <v>0</v>
          </cell>
        </row>
        <row r="28">
          <cell r="B28">
            <v>1987</v>
          </cell>
          <cell r="D28">
            <v>756551</v>
          </cell>
          <cell r="F28">
            <v>34000</v>
          </cell>
        </row>
        <row r="29">
          <cell r="B29">
            <v>1988</v>
          </cell>
          <cell r="D29">
            <v>846297</v>
          </cell>
          <cell r="F29">
            <v>176000</v>
          </cell>
        </row>
        <row r="30">
          <cell r="B30">
            <v>1989</v>
          </cell>
          <cell r="D30">
            <v>981203</v>
          </cell>
          <cell r="F30">
            <v>192000</v>
          </cell>
        </row>
        <row r="31">
          <cell r="B31">
            <v>1990</v>
          </cell>
          <cell r="D31">
            <v>1155055</v>
          </cell>
          <cell r="F31">
            <v>2000</v>
          </cell>
        </row>
        <row r="32">
          <cell r="B32">
            <v>1991</v>
          </cell>
          <cell r="D32">
            <v>1226858</v>
          </cell>
          <cell r="F32">
            <v>6000</v>
          </cell>
        </row>
        <row r="33">
          <cell r="B33">
            <v>1992</v>
          </cell>
          <cell r="D33">
            <v>1232508</v>
          </cell>
          <cell r="F33">
            <v>141000</v>
          </cell>
        </row>
        <row r="34">
          <cell r="B34">
            <v>1993</v>
          </cell>
          <cell r="D34">
            <v>1242366</v>
          </cell>
          <cell r="F34">
            <v>182000</v>
          </cell>
        </row>
        <row r="35">
          <cell r="B35">
            <v>1994</v>
          </cell>
          <cell r="D35">
            <v>1284072</v>
          </cell>
          <cell r="F35">
            <v>677000</v>
          </cell>
        </row>
        <row r="36">
          <cell r="B36">
            <v>1995</v>
          </cell>
          <cell r="D36">
            <v>1359747</v>
          </cell>
          <cell r="F36">
            <v>-4000</v>
          </cell>
        </row>
        <row r="37">
          <cell r="B37">
            <v>1996</v>
          </cell>
          <cell r="D37">
            <v>1411444</v>
          </cell>
          <cell r="F37">
            <v>251000</v>
          </cell>
        </row>
        <row r="38">
          <cell r="B38">
            <v>1997</v>
          </cell>
          <cell r="D38">
            <v>1466551</v>
          </cell>
          <cell r="F38">
            <v>17000</v>
          </cell>
        </row>
        <row r="39">
          <cell r="B39">
            <v>1998</v>
          </cell>
          <cell r="D39">
            <v>1547213</v>
          </cell>
          <cell r="F39">
            <v>124000</v>
          </cell>
        </row>
        <row r="40">
          <cell r="B40">
            <v>1999</v>
          </cell>
          <cell r="D40">
            <v>1656445</v>
          </cell>
          <cell r="F40">
            <v>-5000</v>
          </cell>
        </row>
        <row r="41">
          <cell r="B41" t="str">
            <v>2000</v>
          </cell>
          <cell r="D41">
            <v>1821198</v>
          </cell>
          <cell r="F41">
            <v>13000</v>
          </cell>
        </row>
        <row r="43">
          <cell r="A43" t="str">
            <v>4)</v>
          </cell>
          <cell r="B43" t="str">
            <v>Totals</v>
          </cell>
          <cell r="D43">
            <v>23952124.694980524</v>
          </cell>
          <cell r="F43">
            <v>2678000</v>
          </cell>
        </row>
        <row r="46">
          <cell r="A46" t="str">
            <v>5)</v>
          </cell>
          <cell r="B46" t="str">
            <v>Basic Catastrophe Provision</v>
          </cell>
          <cell r="F46">
            <v>0.1118</v>
          </cell>
        </row>
        <row r="48">
          <cell r="A48" t="str">
            <v>6)</v>
          </cell>
          <cell r="B48" t="str">
            <v>Catastrophe Provision w/ULAE</v>
          </cell>
          <cell r="F48">
            <v>0.1288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Delaware Catastrophe Factor</v>
          </cell>
          <cell r="F52">
            <v>0.1288</v>
          </cell>
        </row>
        <row r="54">
          <cell r="A54" t="str">
            <v>C:\files\Non-modelled Cats\Starting 6-1\[HOCAT_2000-2.XLW]DELAWARE</v>
          </cell>
          <cell r="G54">
            <v>37089.825801273146</v>
          </cell>
        </row>
      </sheetData>
      <sheetData sheetId="20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DISTRICT OF COLUMBIA</v>
          </cell>
        </row>
        <row r="4">
          <cell r="A4" t="str">
            <v>BASIC CATASTROPHE PROVISION</v>
          </cell>
        </row>
        <row r="5">
          <cell r="A5">
            <v>8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110159.67664398867</v>
          </cell>
          <cell r="F12">
            <v>6000</v>
          </cell>
        </row>
        <row r="13">
          <cell r="B13">
            <v>1972</v>
          </cell>
          <cell r="D13">
            <v>123455.57018429496</v>
          </cell>
          <cell r="F13">
            <v>4000</v>
          </cell>
        </row>
        <row r="14">
          <cell r="B14">
            <v>1973</v>
          </cell>
          <cell r="D14">
            <v>138356.2322789469</v>
          </cell>
          <cell r="F14">
            <v>2000</v>
          </cell>
        </row>
        <row r="15">
          <cell r="B15">
            <v>1974</v>
          </cell>
          <cell r="D15">
            <v>155055.35296503827</v>
          </cell>
          <cell r="F15">
            <v>3000</v>
          </cell>
        </row>
        <row r="16">
          <cell r="B16">
            <v>1975</v>
          </cell>
          <cell r="D16">
            <v>173770</v>
          </cell>
          <cell r="F16">
            <v>54000</v>
          </cell>
        </row>
        <row r="17">
          <cell r="B17">
            <v>1976</v>
          </cell>
          <cell r="D17">
            <v>207950.00110091743</v>
          </cell>
          <cell r="F17">
            <v>4000</v>
          </cell>
        </row>
        <row r="18">
          <cell r="B18">
            <v>1977</v>
          </cell>
          <cell r="D18">
            <v>247900.73169295973</v>
          </cell>
          <cell r="F18">
            <v>17000</v>
          </cell>
        </row>
        <row r="19">
          <cell r="B19">
            <v>1978</v>
          </cell>
          <cell r="D19">
            <v>303203.86002025433</v>
          </cell>
          <cell r="F19">
            <v>20000</v>
          </cell>
        </row>
        <row r="20">
          <cell r="B20">
            <v>1979</v>
          </cell>
          <cell r="D20">
            <v>372161.53265974764</v>
          </cell>
          <cell r="F20">
            <v>127000</v>
          </cell>
        </row>
        <row r="21">
          <cell r="B21">
            <v>1980</v>
          </cell>
          <cell r="D21">
            <v>448738.1458725183</v>
          </cell>
          <cell r="F21">
            <v>37000</v>
          </cell>
        </row>
        <row r="22">
          <cell r="B22">
            <v>1981</v>
          </cell>
          <cell r="D22">
            <v>526612</v>
          </cell>
          <cell r="F22">
            <v>21000</v>
          </cell>
        </row>
        <row r="23">
          <cell r="B23">
            <v>1982</v>
          </cell>
          <cell r="D23">
            <v>566077</v>
          </cell>
          <cell r="F23">
            <v>88000</v>
          </cell>
        </row>
        <row r="24">
          <cell r="B24">
            <v>1983</v>
          </cell>
          <cell r="D24">
            <v>597674</v>
          </cell>
          <cell r="F24">
            <v>116000</v>
          </cell>
        </row>
        <row r="25">
          <cell r="B25">
            <v>1984</v>
          </cell>
          <cell r="D25">
            <v>617853</v>
          </cell>
          <cell r="F25">
            <v>124000</v>
          </cell>
        </row>
        <row r="26">
          <cell r="B26">
            <v>1985</v>
          </cell>
          <cell r="D26">
            <v>674881</v>
          </cell>
          <cell r="F26">
            <v>90000</v>
          </cell>
        </row>
        <row r="27">
          <cell r="B27">
            <v>1986</v>
          </cell>
          <cell r="D27">
            <v>744326</v>
          </cell>
          <cell r="F27">
            <v>11000</v>
          </cell>
        </row>
        <row r="28">
          <cell r="B28">
            <v>1987</v>
          </cell>
          <cell r="D28">
            <v>818362</v>
          </cell>
          <cell r="F28">
            <v>688000</v>
          </cell>
        </row>
        <row r="29">
          <cell r="B29">
            <v>1988</v>
          </cell>
          <cell r="D29">
            <v>902581</v>
          </cell>
          <cell r="F29">
            <v>298000</v>
          </cell>
        </row>
        <row r="30">
          <cell r="B30">
            <v>1989</v>
          </cell>
          <cell r="D30">
            <v>1035714</v>
          </cell>
          <cell r="F30">
            <v>594000</v>
          </cell>
        </row>
        <row r="31">
          <cell r="B31">
            <v>1990</v>
          </cell>
          <cell r="D31">
            <v>1145007</v>
          </cell>
          <cell r="F31">
            <v>210000</v>
          </cell>
        </row>
        <row r="32">
          <cell r="B32">
            <v>1991</v>
          </cell>
          <cell r="D32">
            <v>1321770</v>
          </cell>
          <cell r="F32">
            <v>15000</v>
          </cell>
        </row>
        <row r="33">
          <cell r="B33">
            <v>1992</v>
          </cell>
          <cell r="D33">
            <v>1375369</v>
          </cell>
          <cell r="F33">
            <v>7000</v>
          </cell>
        </row>
        <row r="34">
          <cell r="B34">
            <v>1993</v>
          </cell>
          <cell r="D34">
            <v>1385826</v>
          </cell>
          <cell r="F34">
            <v>222000</v>
          </cell>
        </row>
        <row r="35">
          <cell r="B35">
            <v>1994</v>
          </cell>
          <cell r="D35">
            <v>1408092</v>
          </cell>
          <cell r="F35">
            <v>695000</v>
          </cell>
        </row>
        <row r="36">
          <cell r="B36">
            <v>1995</v>
          </cell>
          <cell r="D36">
            <v>1448954</v>
          </cell>
          <cell r="F36">
            <v>27000</v>
          </cell>
        </row>
        <row r="37">
          <cell r="B37">
            <v>1996</v>
          </cell>
          <cell r="D37">
            <v>1465655</v>
          </cell>
          <cell r="F37">
            <v>1552000</v>
          </cell>
        </row>
        <row r="38">
          <cell r="B38">
            <v>1997</v>
          </cell>
          <cell r="D38">
            <v>1549984</v>
          </cell>
          <cell r="F38">
            <v>78000</v>
          </cell>
        </row>
        <row r="39">
          <cell r="B39">
            <v>1998</v>
          </cell>
          <cell r="D39">
            <v>1635670</v>
          </cell>
          <cell r="F39">
            <v>146000</v>
          </cell>
        </row>
        <row r="40">
          <cell r="B40">
            <v>1999</v>
          </cell>
          <cell r="D40">
            <v>1703691</v>
          </cell>
          <cell r="F40">
            <v>-3000</v>
          </cell>
        </row>
        <row r="41">
          <cell r="B41" t="str">
            <v>2000</v>
          </cell>
          <cell r="D41">
            <v>1842002</v>
          </cell>
          <cell r="F41">
            <v>147000</v>
          </cell>
        </row>
        <row r="43">
          <cell r="A43" t="str">
            <v>4)</v>
          </cell>
          <cell r="B43" t="str">
            <v>Totals</v>
          </cell>
          <cell r="D43">
            <v>25046851.103418667</v>
          </cell>
          <cell r="F43">
            <v>5400000</v>
          </cell>
        </row>
        <row r="46">
          <cell r="A46" t="str">
            <v>5)</v>
          </cell>
          <cell r="B46" t="str">
            <v>Basic Catastrophe Provision</v>
          </cell>
          <cell r="F46">
            <v>0.2156</v>
          </cell>
        </row>
        <row r="48">
          <cell r="A48" t="str">
            <v>6)</v>
          </cell>
          <cell r="B48" t="str">
            <v>Catastrophe Provision w/ULAE</v>
          </cell>
          <cell r="F48">
            <v>0.2484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District Of Columbia Catastrophe Factor</v>
          </cell>
          <cell r="F52">
            <v>0.2484</v>
          </cell>
        </row>
        <row r="54">
          <cell r="A54" t="str">
            <v>C:\files\Non-modelled Cats\Starting 6-1\[HOCAT_2000-2.XLW]D.C.</v>
          </cell>
          <cell r="G54">
            <v>37089.825801273146</v>
          </cell>
        </row>
      </sheetData>
      <sheetData sheetId="21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FLORIDA</v>
          </cell>
        </row>
        <row r="4">
          <cell r="A4" t="str">
            <v>BASIC CATASTROPHE PROVISION</v>
          </cell>
        </row>
        <row r="5">
          <cell r="A5">
            <v>9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3186090.5275104023</v>
          </cell>
          <cell r="F12">
            <v>0</v>
          </cell>
        </row>
        <row r="13">
          <cell r="B13">
            <v>1972</v>
          </cell>
          <cell r="D13">
            <v>3632696.725751273</v>
          </cell>
          <cell r="F13">
            <v>316000</v>
          </cell>
        </row>
        <row r="14">
          <cell r="B14">
            <v>1973</v>
          </cell>
          <cell r="D14">
            <v>4141905.3813250237</v>
          </cell>
          <cell r="F14">
            <v>67000</v>
          </cell>
        </row>
        <row r="15">
          <cell r="B15">
            <v>1974</v>
          </cell>
          <cell r="D15">
            <v>4722491.714279097</v>
          </cell>
          <cell r="F15">
            <v>92000</v>
          </cell>
        </row>
        <row r="16">
          <cell r="B16">
            <v>1975</v>
          </cell>
          <cell r="D16">
            <v>5384461</v>
          </cell>
          <cell r="F16">
            <v>478000</v>
          </cell>
        </row>
        <row r="17">
          <cell r="B17">
            <v>1976</v>
          </cell>
          <cell r="D17">
            <v>5744498.975687766</v>
          </cell>
          <cell r="F17">
            <v>22000</v>
          </cell>
        </row>
        <row r="18">
          <cell r="B18">
            <v>1977</v>
          </cell>
          <cell r="D18">
            <v>6221346.433033607</v>
          </cell>
          <cell r="F18">
            <v>35000</v>
          </cell>
        </row>
        <row r="19">
          <cell r="B19">
            <v>1978</v>
          </cell>
          <cell r="D19">
            <v>8018204.667089845</v>
          </cell>
          <cell r="F19">
            <v>341000</v>
          </cell>
        </row>
        <row r="20">
          <cell r="B20">
            <v>1979</v>
          </cell>
          <cell r="D20">
            <v>10254332.31055974</v>
          </cell>
          <cell r="F20">
            <v>910000</v>
          </cell>
        </row>
        <row r="21">
          <cell r="B21">
            <v>1980</v>
          </cell>
          <cell r="D21">
            <v>12280913.276035367</v>
          </cell>
          <cell r="F21">
            <v>326000</v>
          </cell>
        </row>
        <row r="22">
          <cell r="B22">
            <v>1981</v>
          </cell>
          <cell r="D22">
            <v>13751667</v>
          </cell>
          <cell r="F22">
            <v>775000</v>
          </cell>
        </row>
        <row r="23">
          <cell r="B23">
            <v>1982</v>
          </cell>
          <cell r="D23">
            <v>15178882</v>
          </cell>
          <cell r="F23">
            <v>4844000</v>
          </cell>
        </row>
        <row r="24">
          <cell r="B24">
            <v>1983</v>
          </cell>
          <cell r="D24">
            <v>16984218</v>
          </cell>
          <cell r="F24">
            <v>3454000</v>
          </cell>
        </row>
        <row r="25">
          <cell r="B25">
            <v>1984</v>
          </cell>
          <cell r="D25">
            <v>19490610</v>
          </cell>
          <cell r="F25">
            <v>1862000</v>
          </cell>
        </row>
        <row r="26">
          <cell r="B26">
            <v>1985</v>
          </cell>
          <cell r="D26">
            <v>22816652</v>
          </cell>
          <cell r="F26">
            <v>5431000</v>
          </cell>
        </row>
        <row r="27">
          <cell r="B27">
            <v>1986</v>
          </cell>
          <cell r="D27">
            <v>26524386</v>
          </cell>
          <cell r="F27">
            <v>669000</v>
          </cell>
        </row>
        <row r="28">
          <cell r="B28">
            <v>1987</v>
          </cell>
          <cell r="D28">
            <v>30434095</v>
          </cell>
          <cell r="F28">
            <v>23000</v>
          </cell>
        </row>
        <row r="29">
          <cell r="B29">
            <v>1988</v>
          </cell>
          <cell r="D29">
            <v>34275873</v>
          </cell>
          <cell r="F29">
            <v>5591000</v>
          </cell>
        </row>
        <row r="30">
          <cell r="B30">
            <v>1989</v>
          </cell>
          <cell r="D30">
            <v>39511990</v>
          </cell>
          <cell r="F30">
            <v>2266000</v>
          </cell>
        </row>
        <row r="31">
          <cell r="B31">
            <v>1990</v>
          </cell>
          <cell r="D31">
            <v>45690540</v>
          </cell>
          <cell r="F31">
            <v>3667000</v>
          </cell>
        </row>
        <row r="32">
          <cell r="B32">
            <v>1991</v>
          </cell>
          <cell r="D32">
            <v>50959222</v>
          </cell>
          <cell r="F32">
            <v>11112000</v>
          </cell>
        </row>
        <row r="33">
          <cell r="B33">
            <v>1992</v>
          </cell>
          <cell r="D33">
            <v>55344942</v>
          </cell>
          <cell r="F33">
            <v>57626000</v>
          </cell>
        </row>
        <row r="34">
          <cell r="B34">
            <v>1993</v>
          </cell>
          <cell r="D34">
            <v>59911675</v>
          </cell>
          <cell r="F34">
            <v>56716000</v>
          </cell>
        </row>
        <row r="35">
          <cell r="B35">
            <v>1994</v>
          </cell>
          <cell r="D35">
            <v>58948699</v>
          </cell>
          <cell r="F35">
            <v>18519000</v>
          </cell>
        </row>
        <row r="36">
          <cell r="B36">
            <v>1995</v>
          </cell>
          <cell r="D36">
            <v>58251126</v>
          </cell>
          <cell r="F36">
            <v>869000</v>
          </cell>
        </row>
        <row r="37">
          <cell r="B37">
            <v>1996</v>
          </cell>
          <cell r="D37">
            <v>55518426</v>
          </cell>
          <cell r="F37">
            <v>8316000</v>
          </cell>
        </row>
        <row r="38">
          <cell r="B38">
            <v>1997</v>
          </cell>
          <cell r="D38">
            <v>46036789</v>
          </cell>
          <cell r="F38">
            <v>2854000</v>
          </cell>
        </row>
        <row r="39">
          <cell r="B39">
            <v>1998</v>
          </cell>
          <cell r="D39">
            <v>41962413</v>
          </cell>
          <cell r="F39">
            <v>14915000</v>
          </cell>
        </row>
        <row r="40">
          <cell r="B40">
            <v>1999</v>
          </cell>
          <cell r="D40">
            <v>43764607</v>
          </cell>
          <cell r="F40">
            <v>197000</v>
          </cell>
        </row>
        <row r="41">
          <cell r="B41" t="str">
            <v>2000</v>
          </cell>
          <cell r="D41">
            <v>46045804</v>
          </cell>
          <cell r="F41">
            <v>1095000</v>
          </cell>
        </row>
        <row r="43">
          <cell r="A43" t="str">
            <v>4)</v>
          </cell>
          <cell r="B43" t="str">
            <v>Totals</v>
          </cell>
          <cell r="D43">
            <v>844989557.0112722</v>
          </cell>
          <cell r="F43">
            <v>203388000</v>
          </cell>
        </row>
        <row r="46">
          <cell r="A46" t="str">
            <v>5)</v>
          </cell>
          <cell r="B46" t="str">
            <v>Basic Catastrophe Provision</v>
          </cell>
          <cell r="F46">
            <v>0.2407</v>
          </cell>
        </row>
        <row r="48">
          <cell r="A48" t="str">
            <v>6)</v>
          </cell>
          <cell r="B48" t="str">
            <v>Catastrophe Provision w/ULAE</v>
          </cell>
          <cell r="F48">
            <v>0.2773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Florida Catastrophe Factor</v>
          </cell>
          <cell r="F52">
            <v>0.2773</v>
          </cell>
        </row>
        <row r="54">
          <cell r="A54" t="str">
            <v>C:\files\Non-modelled Cats\Starting 6-1\[HOCAT_2000-2.XLW]FLORIDA</v>
          </cell>
          <cell r="G54">
            <v>37089.825801273146</v>
          </cell>
        </row>
      </sheetData>
      <sheetData sheetId="22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GEORGIA</v>
          </cell>
        </row>
        <row r="4">
          <cell r="A4" t="str">
            <v>BASIC CATASTROPHE PROVISION</v>
          </cell>
        </row>
        <row r="5">
          <cell r="A5">
            <v>10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1000514.627903843</v>
          </cell>
          <cell r="F12">
            <v>81000</v>
          </cell>
        </row>
        <row r="13">
          <cell r="B13">
            <v>1972</v>
          </cell>
          <cell r="D13">
            <v>1142825.4786246766</v>
          </cell>
          <cell r="F13">
            <v>3000</v>
          </cell>
        </row>
        <row r="14">
          <cell r="B14">
            <v>1973</v>
          </cell>
          <cell r="D14">
            <v>1305378.290500359</v>
          </cell>
          <cell r="F14">
            <v>680000</v>
          </cell>
        </row>
        <row r="15">
          <cell r="B15">
            <v>1974</v>
          </cell>
          <cell r="D15">
            <v>1491052.2325423812</v>
          </cell>
          <cell r="F15">
            <v>459000</v>
          </cell>
        </row>
        <row r="16">
          <cell r="B16">
            <v>1975</v>
          </cell>
          <cell r="D16">
            <v>1703136</v>
          </cell>
          <cell r="F16">
            <v>433000</v>
          </cell>
        </row>
        <row r="17">
          <cell r="B17">
            <v>1976</v>
          </cell>
          <cell r="D17">
            <v>1904727.031588732</v>
          </cell>
          <cell r="F17">
            <v>13000</v>
          </cell>
        </row>
        <row r="18">
          <cell r="B18">
            <v>1977</v>
          </cell>
          <cell r="D18">
            <v>2312725.5806673365</v>
          </cell>
          <cell r="F18">
            <v>318000</v>
          </cell>
        </row>
        <row r="19">
          <cell r="B19">
            <v>1978</v>
          </cell>
          <cell r="D19">
            <v>3332463.7067770073</v>
          </cell>
          <cell r="F19">
            <v>510000</v>
          </cell>
        </row>
        <row r="20">
          <cell r="B20">
            <v>1979</v>
          </cell>
          <cell r="D20">
            <v>4417958.7868718915</v>
          </cell>
          <cell r="F20">
            <v>1124000</v>
          </cell>
        </row>
        <row r="21">
          <cell r="B21">
            <v>1980</v>
          </cell>
          <cell r="D21">
            <v>5316854.5931640575</v>
          </cell>
          <cell r="F21">
            <v>56000</v>
          </cell>
        </row>
        <row r="22">
          <cell r="B22">
            <v>1981</v>
          </cell>
          <cell r="D22">
            <v>5862366</v>
          </cell>
          <cell r="F22">
            <v>328000</v>
          </cell>
        </row>
        <row r="23">
          <cell r="B23">
            <v>1982</v>
          </cell>
          <cell r="D23">
            <v>6219694</v>
          </cell>
          <cell r="F23">
            <v>1557000</v>
          </cell>
        </row>
        <row r="24">
          <cell r="B24">
            <v>1983</v>
          </cell>
          <cell r="D24">
            <v>6600191</v>
          </cell>
          <cell r="F24">
            <v>2752000</v>
          </cell>
        </row>
        <row r="25">
          <cell r="B25">
            <v>1984</v>
          </cell>
          <cell r="D25">
            <v>7272116</v>
          </cell>
          <cell r="F25">
            <v>5261000</v>
          </cell>
        </row>
        <row r="26">
          <cell r="B26">
            <v>1985</v>
          </cell>
          <cell r="D26">
            <v>8257766</v>
          </cell>
          <cell r="F26">
            <v>3757000</v>
          </cell>
        </row>
        <row r="27">
          <cell r="B27">
            <v>1986</v>
          </cell>
          <cell r="D27">
            <v>9846560</v>
          </cell>
          <cell r="F27">
            <v>550000</v>
          </cell>
        </row>
        <row r="28">
          <cell r="B28">
            <v>1987</v>
          </cell>
          <cell r="D28">
            <v>11605390</v>
          </cell>
          <cell r="F28">
            <v>200000</v>
          </cell>
        </row>
        <row r="29">
          <cell r="B29">
            <v>1988</v>
          </cell>
          <cell r="D29">
            <v>13095680</v>
          </cell>
          <cell r="F29">
            <v>1039000</v>
          </cell>
        </row>
        <row r="30">
          <cell r="B30">
            <v>1989</v>
          </cell>
          <cell r="D30">
            <v>14743814</v>
          </cell>
          <cell r="F30">
            <v>5734000</v>
          </cell>
        </row>
        <row r="31">
          <cell r="B31">
            <v>1990</v>
          </cell>
          <cell r="D31">
            <v>15807745</v>
          </cell>
          <cell r="F31">
            <v>9254000</v>
          </cell>
        </row>
        <row r="32">
          <cell r="B32">
            <v>1991</v>
          </cell>
          <cell r="D32">
            <v>16877785</v>
          </cell>
          <cell r="F32">
            <v>4242000</v>
          </cell>
        </row>
        <row r="33">
          <cell r="B33">
            <v>1992</v>
          </cell>
          <cell r="D33">
            <v>16939168</v>
          </cell>
          <cell r="F33">
            <v>6081000</v>
          </cell>
        </row>
        <row r="34">
          <cell r="B34">
            <v>1993</v>
          </cell>
          <cell r="D34">
            <v>16881812</v>
          </cell>
          <cell r="F34">
            <v>15241000</v>
          </cell>
        </row>
        <row r="35">
          <cell r="B35">
            <v>1994</v>
          </cell>
          <cell r="D35">
            <v>17612055</v>
          </cell>
          <cell r="F35">
            <v>12226000</v>
          </cell>
        </row>
        <row r="36">
          <cell r="B36">
            <v>1995</v>
          </cell>
          <cell r="D36">
            <v>19109230</v>
          </cell>
          <cell r="F36">
            <v>3395000</v>
          </cell>
        </row>
        <row r="37">
          <cell r="B37">
            <v>1996</v>
          </cell>
          <cell r="D37">
            <v>20656044</v>
          </cell>
          <cell r="F37">
            <v>4890000</v>
          </cell>
        </row>
        <row r="38">
          <cell r="B38">
            <v>1997</v>
          </cell>
          <cell r="D38">
            <v>22090408</v>
          </cell>
          <cell r="F38">
            <v>2676000</v>
          </cell>
        </row>
        <row r="39">
          <cell r="B39">
            <v>1998</v>
          </cell>
          <cell r="D39">
            <v>24167240</v>
          </cell>
          <cell r="F39">
            <v>30342000</v>
          </cell>
        </row>
        <row r="40">
          <cell r="B40">
            <v>1999</v>
          </cell>
          <cell r="D40">
            <v>26320602</v>
          </cell>
          <cell r="F40">
            <v>5597000</v>
          </cell>
        </row>
        <row r="41">
          <cell r="B41" t="str">
            <v>2000</v>
          </cell>
          <cell r="D41">
            <v>28890099</v>
          </cell>
          <cell r="F41">
            <v>13030000</v>
          </cell>
        </row>
        <row r="43">
          <cell r="A43" t="str">
            <v>4)</v>
          </cell>
          <cell r="B43" t="str">
            <v>Totals</v>
          </cell>
          <cell r="D43">
            <v>332783401.3286403</v>
          </cell>
          <cell r="F43">
            <v>131829000</v>
          </cell>
        </row>
        <row r="46">
          <cell r="A46" t="str">
            <v>5)</v>
          </cell>
          <cell r="B46" t="str">
            <v>Basic Catastrophe Provision</v>
          </cell>
          <cell r="F46">
            <v>0.3961</v>
          </cell>
        </row>
        <row r="48">
          <cell r="A48" t="str">
            <v>6)</v>
          </cell>
          <cell r="B48" t="str">
            <v>Catastrophe Provision w/ULAE</v>
          </cell>
          <cell r="F48">
            <v>0.4563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Georgia Catastrophe Factor</v>
          </cell>
          <cell r="F52">
            <v>0.4563</v>
          </cell>
        </row>
        <row r="54">
          <cell r="A54" t="str">
            <v>C:\files\Non-modelled Cats\Starting 6-1\[HOCAT_2000-2.XLW]GEORGIA</v>
          </cell>
          <cell r="G54">
            <v>37089.825801273146</v>
          </cell>
        </row>
      </sheetData>
      <sheetData sheetId="23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IDAHO</v>
          </cell>
        </row>
        <row r="4">
          <cell r="A4" t="str">
            <v>BASIC CATASTROPHE PROVISION</v>
          </cell>
        </row>
        <row r="5">
          <cell r="A5">
            <v>11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122547.34323718645</v>
          </cell>
          <cell r="F12">
            <v>0</v>
          </cell>
        </row>
        <row r="13">
          <cell r="B13">
            <v>1972</v>
          </cell>
          <cell r="D13">
            <v>140451.79058633765</v>
          </cell>
          <cell r="F13">
            <v>0</v>
          </cell>
        </row>
        <row r="14">
          <cell r="B14">
            <v>1973</v>
          </cell>
          <cell r="D14">
            <v>160972.1186752131</v>
          </cell>
          <cell r="F14">
            <v>0</v>
          </cell>
        </row>
        <row r="15">
          <cell r="B15">
            <v>1974</v>
          </cell>
          <cell r="D15">
            <v>184490.51366745238</v>
          </cell>
          <cell r="F15">
            <v>0</v>
          </cell>
        </row>
        <row r="16">
          <cell r="B16">
            <v>1975</v>
          </cell>
          <cell r="D16">
            <v>211445</v>
          </cell>
          <cell r="F16">
            <v>0</v>
          </cell>
        </row>
        <row r="17">
          <cell r="B17">
            <v>1976</v>
          </cell>
          <cell r="D17">
            <v>253570.61765913758</v>
          </cell>
          <cell r="F17">
            <v>0</v>
          </cell>
        </row>
        <row r="18">
          <cell r="B18">
            <v>1977</v>
          </cell>
          <cell r="D18">
            <v>328729.1331218849</v>
          </cell>
          <cell r="F18">
            <v>0</v>
          </cell>
        </row>
        <row r="19">
          <cell r="B19">
            <v>1978</v>
          </cell>
          <cell r="D19">
            <v>446035.27330149437</v>
          </cell>
          <cell r="F19">
            <v>0</v>
          </cell>
        </row>
        <row r="20">
          <cell r="B20">
            <v>1979</v>
          </cell>
          <cell r="D20">
            <v>535833.1387222933</v>
          </cell>
          <cell r="F20">
            <v>0</v>
          </cell>
        </row>
        <row r="21">
          <cell r="B21">
            <v>1980</v>
          </cell>
          <cell r="D21">
            <v>662567.4939951962</v>
          </cell>
          <cell r="F21">
            <v>4000</v>
          </cell>
        </row>
        <row r="22">
          <cell r="B22">
            <v>1981</v>
          </cell>
          <cell r="D22">
            <v>759280</v>
          </cell>
          <cell r="F22">
            <v>35000</v>
          </cell>
        </row>
        <row r="23">
          <cell r="B23">
            <v>1982</v>
          </cell>
          <cell r="D23">
            <v>821564</v>
          </cell>
          <cell r="F23">
            <v>1000</v>
          </cell>
        </row>
        <row r="24">
          <cell r="B24">
            <v>1983</v>
          </cell>
          <cell r="D24">
            <v>860890</v>
          </cell>
          <cell r="F24">
            <v>6000</v>
          </cell>
        </row>
        <row r="25">
          <cell r="B25">
            <v>1984</v>
          </cell>
          <cell r="D25">
            <v>926886</v>
          </cell>
          <cell r="F25">
            <v>42000</v>
          </cell>
        </row>
        <row r="26">
          <cell r="B26">
            <v>1985</v>
          </cell>
          <cell r="D26">
            <v>1049427</v>
          </cell>
          <cell r="F26">
            <v>1000</v>
          </cell>
        </row>
        <row r="27">
          <cell r="B27">
            <v>1986</v>
          </cell>
          <cell r="D27">
            <v>1250646</v>
          </cell>
          <cell r="F27">
            <v>71000</v>
          </cell>
        </row>
        <row r="28">
          <cell r="B28">
            <v>1987</v>
          </cell>
          <cell r="D28">
            <v>1425512</v>
          </cell>
          <cell r="F28">
            <v>426000</v>
          </cell>
        </row>
        <row r="29">
          <cell r="B29">
            <v>1988</v>
          </cell>
          <cell r="D29">
            <v>1561049</v>
          </cell>
          <cell r="F29">
            <v>16000</v>
          </cell>
        </row>
        <row r="30">
          <cell r="B30">
            <v>1989</v>
          </cell>
          <cell r="D30">
            <v>1747343</v>
          </cell>
          <cell r="F30">
            <v>133000</v>
          </cell>
        </row>
        <row r="31">
          <cell r="B31">
            <v>1990</v>
          </cell>
          <cell r="D31">
            <v>1904283</v>
          </cell>
          <cell r="F31">
            <v>215000</v>
          </cell>
        </row>
        <row r="32">
          <cell r="B32">
            <v>1991</v>
          </cell>
          <cell r="D32">
            <v>2085226</v>
          </cell>
          <cell r="F32">
            <v>354000</v>
          </cell>
        </row>
        <row r="33">
          <cell r="B33">
            <v>1992</v>
          </cell>
          <cell r="D33">
            <v>2208242</v>
          </cell>
          <cell r="F33">
            <v>315000</v>
          </cell>
        </row>
        <row r="34">
          <cell r="B34">
            <v>1993</v>
          </cell>
          <cell r="D34">
            <v>2331410</v>
          </cell>
          <cell r="F34">
            <v>31000</v>
          </cell>
        </row>
        <row r="35">
          <cell r="B35">
            <v>1994</v>
          </cell>
          <cell r="D35">
            <v>2503439</v>
          </cell>
          <cell r="F35">
            <v>3000</v>
          </cell>
        </row>
        <row r="36">
          <cell r="B36">
            <v>1995</v>
          </cell>
          <cell r="D36">
            <v>2719548</v>
          </cell>
          <cell r="F36">
            <v>213000</v>
          </cell>
        </row>
        <row r="37">
          <cell r="B37">
            <v>1996</v>
          </cell>
          <cell r="D37">
            <v>2963624</v>
          </cell>
          <cell r="F37">
            <v>382000</v>
          </cell>
        </row>
        <row r="38">
          <cell r="B38">
            <v>1997</v>
          </cell>
          <cell r="D38">
            <v>3254535</v>
          </cell>
          <cell r="F38">
            <v>105000</v>
          </cell>
        </row>
        <row r="39">
          <cell r="B39">
            <v>1998</v>
          </cell>
          <cell r="D39">
            <v>3568508</v>
          </cell>
          <cell r="F39">
            <v>21000</v>
          </cell>
        </row>
        <row r="40">
          <cell r="B40">
            <v>1999</v>
          </cell>
          <cell r="D40">
            <v>3906504</v>
          </cell>
          <cell r="F40">
            <v>0</v>
          </cell>
        </row>
        <row r="41">
          <cell r="B41" t="str">
            <v>2000</v>
          </cell>
          <cell r="D41">
            <v>4271679</v>
          </cell>
          <cell r="F41">
            <v>15000</v>
          </cell>
        </row>
        <row r="43">
          <cell r="A43" t="str">
            <v>4)</v>
          </cell>
          <cell r="B43" t="str">
            <v>Totals</v>
          </cell>
          <cell r="D43">
            <v>45166237.4229662</v>
          </cell>
          <cell r="F43">
            <v>2389000</v>
          </cell>
        </row>
        <row r="46">
          <cell r="A46" t="str">
            <v>5)</v>
          </cell>
          <cell r="B46" t="str">
            <v>Basic Catastrophe Provision</v>
          </cell>
          <cell r="F46">
            <v>0.0529</v>
          </cell>
        </row>
        <row r="48">
          <cell r="A48" t="str">
            <v>6)</v>
          </cell>
          <cell r="B48" t="str">
            <v>Catastrophe Provision w/ULAE</v>
          </cell>
          <cell r="F48">
            <v>0.0609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Idaho Catastrophe Factor</v>
          </cell>
          <cell r="F52">
            <v>0.0609</v>
          </cell>
        </row>
        <row r="54">
          <cell r="A54" t="str">
            <v>C:\files\Non-modelled Cats\Starting 6-1\[HOCAT_2000-2.XLW]IDAHO</v>
          </cell>
          <cell r="G54">
            <v>37089.825801273146</v>
          </cell>
        </row>
      </sheetData>
      <sheetData sheetId="24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ILLINOIS</v>
          </cell>
        </row>
        <row r="4">
          <cell r="A4" t="str">
            <v>BASIC CATASTROPHE PROVISION</v>
          </cell>
        </row>
        <row r="5">
          <cell r="A5">
            <v>12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4758493.543659058</v>
          </cell>
          <cell r="F12">
            <v>0</v>
          </cell>
        </row>
        <row r="13">
          <cell r="B13">
            <v>1972</v>
          </cell>
          <cell r="D13">
            <v>5253122.061885563</v>
          </cell>
          <cell r="F13">
            <v>553000</v>
          </cell>
        </row>
        <row r="14">
          <cell r="B14">
            <v>1973</v>
          </cell>
          <cell r="D14">
            <v>5799165.45937968</v>
          </cell>
          <cell r="F14">
            <v>65000</v>
          </cell>
        </row>
        <row r="15">
          <cell r="B15">
            <v>1974</v>
          </cell>
          <cell r="D15">
            <v>6401968.130394257</v>
          </cell>
          <cell r="F15">
            <v>795000</v>
          </cell>
        </row>
        <row r="16">
          <cell r="B16">
            <v>1975</v>
          </cell>
          <cell r="D16">
            <v>7067430</v>
          </cell>
          <cell r="F16">
            <v>1316000</v>
          </cell>
        </row>
        <row r="17">
          <cell r="B17">
            <v>1976</v>
          </cell>
          <cell r="D17">
            <v>7847625.178044589</v>
          </cell>
          <cell r="F17">
            <v>1805000</v>
          </cell>
        </row>
        <row r="18">
          <cell r="B18">
            <v>1977</v>
          </cell>
          <cell r="D18">
            <v>8727067.93097107</v>
          </cell>
          <cell r="F18">
            <v>585000</v>
          </cell>
        </row>
        <row r="19">
          <cell r="B19">
            <v>1978</v>
          </cell>
          <cell r="D19">
            <v>10388361.56873584</v>
          </cell>
          <cell r="F19">
            <v>580000</v>
          </cell>
        </row>
        <row r="20">
          <cell r="B20">
            <v>1979</v>
          </cell>
          <cell r="D20">
            <v>11744498.180290613</v>
          </cell>
          <cell r="F20">
            <v>25858000</v>
          </cell>
        </row>
        <row r="21">
          <cell r="B21">
            <v>1980</v>
          </cell>
          <cell r="D21">
            <v>13906967.732514638</v>
          </cell>
          <cell r="F21">
            <v>3479000</v>
          </cell>
        </row>
        <row r="22">
          <cell r="B22">
            <v>1981</v>
          </cell>
          <cell r="D22">
            <v>15243261</v>
          </cell>
          <cell r="F22">
            <v>1947000</v>
          </cell>
        </row>
        <row r="23">
          <cell r="B23">
            <v>1982</v>
          </cell>
          <cell r="D23">
            <v>16388481</v>
          </cell>
          <cell r="F23">
            <v>4168000</v>
          </cell>
        </row>
        <row r="24">
          <cell r="B24">
            <v>1983</v>
          </cell>
          <cell r="D24">
            <v>17397536</v>
          </cell>
          <cell r="F24">
            <v>2071000</v>
          </cell>
        </row>
        <row r="25">
          <cell r="B25">
            <v>1984</v>
          </cell>
          <cell r="D25">
            <v>18738645</v>
          </cell>
          <cell r="F25">
            <v>11797000</v>
          </cell>
        </row>
        <row r="26">
          <cell r="B26">
            <v>1985</v>
          </cell>
          <cell r="D26">
            <v>20231168</v>
          </cell>
          <cell r="F26">
            <v>3118000</v>
          </cell>
        </row>
        <row r="27">
          <cell r="B27">
            <v>1986</v>
          </cell>
          <cell r="D27">
            <v>22700442</v>
          </cell>
          <cell r="F27">
            <v>447000</v>
          </cell>
        </row>
        <row r="28">
          <cell r="B28">
            <v>1987</v>
          </cell>
          <cell r="D28">
            <v>25195671</v>
          </cell>
          <cell r="F28">
            <v>3777000</v>
          </cell>
        </row>
        <row r="29">
          <cell r="B29">
            <v>1988</v>
          </cell>
          <cell r="D29">
            <v>28251792</v>
          </cell>
          <cell r="F29">
            <v>4822000</v>
          </cell>
        </row>
        <row r="30">
          <cell r="B30">
            <v>1989</v>
          </cell>
          <cell r="D30">
            <v>31613676</v>
          </cell>
          <cell r="F30">
            <v>5510000</v>
          </cell>
        </row>
        <row r="31">
          <cell r="B31">
            <v>1990</v>
          </cell>
          <cell r="D31">
            <v>34421881</v>
          </cell>
          <cell r="F31">
            <v>16553000</v>
          </cell>
        </row>
        <row r="32">
          <cell r="B32">
            <v>1991</v>
          </cell>
          <cell r="D32">
            <v>38340227</v>
          </cell>
          <cell r="F32">
            <v>5857000</v>
          </cell>
        </row>
        <row r="33">
          <cell r="B33">
            <v>1992</v>
          </cell>
          <cell r="D33">
            <v>39866439</v>
          </cell>
          <cell r="F33">
            <v>3826000</v>
          </cell>
        </row>
        <row r="34">
          <cell r="B34">
            <v>1993</v>
          </cell>
          <cell r="D34">
            <v>41086429</v>
          </cell>
          <cell r="F34">
            <v>10338000</v>
          </cell>
        </row>
        <row r="35">
          <cell r="B35">
            <v>1994</v>
          </cell>
          <cell r="D35">
            <v>43867236</v>
          </cell>
          <cell r="F35">
            <v>6936000</v>
          </cell>
        </row>
        <row r="36">
          <cell r="B36">
            <v>1995</v>
          </cell>
          <cell r="D36">
            <v>47046433</v>
          </cell>
          <cell r="F36">
            <v>2430000</v>
          </cell>
        </row>
        <row r="37">
          <cell r="B37">
            <v>1996</v>
          </cell>
          <cell r="D37">
            <v>49718593</v>
          </cell>
          <cell r="F37">
            <v>28675000</v>
          </cell>
        </row>
        <row r="38">
          <cell r="B38">
            <v>1997</v>
          </cell>
          <cell r="D38">
            <v>52321296</v>
          </cell>
          <cell r="F38">
            <v>20950000</v>
          </cell>
        </row>
        <row r="39">
          <cell r="B39">
            <v>1998</v>
          </cell>
          <cell r="D39">
            <v>54028023</v>
          </cell>
          <cell r="F39">
            <v>10921000</v>
          </cell>
        </row>
        <row r="40">
          <cell r="B40">
            <v>1999</v>
          </cell>
          <cell r="D40">
            <v>55360869</v>
          </cell>
          <cell r="F40">
            <v>17894000</v>
          </cell>
        </row>
        <row r="41">
          <cell r="B41" t="str">
            <v>2000</v>
          </cell>
          <cell r="D41">
            <v>58042460</v>
          </cell>
          <cell r="F41">
            <v>60712000</v>
          </cell>
        </row>
        <row r="43">
          <cell r="A43" t="str">
            <v>4)</v>
          </cell>
          <cell r="B43" t="str">
            <v>Totals</v>
          </cell>
          <cell r="D43">
            <v>791755257.7858753</v>
          </cell>
          <cell r="F43">
            <v>257785000</v>
          </cell>
        </row>
        <row r="46">
          <cell r="A46" t="str">
            <v>5)</v>
          </cell>
          <cell r="B46" t="str">
            <v>Basic Catastrophe Provision</v>
          </cell>
          <cell r="F46">
            <v>0.3256</v>
          </cell>
        </row>
        <row r="48">
          <cell r="A48" t="str">
            <v>6)</v>
          </cell>
          <cell r="B48" t="str">
            <v>Catastrophe Provision w/ULAE</v>
          </cell>
          <cell r="F48">
            <v>0.3751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Illinois Catastrophe Factor</v>
          </cell>
          <cell r="F52">
            <v>0.3751</v>
          </cell>
        </row>
        <row r="54">
          <cell r="A54" t="str">
            <v>C:\files\Non-modelled Cats\Starting 6-1\[HOCAT_2000-2.XLW]ILLINOIS</v>
          </cell>
          <cell r="G54">
            <v>37089.825801273146</v>
          </cell>
        </row>
      </sheetData>
      <sheetData sheetId="25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INDIANA</v>
          </cell>
        </row>
        <row r="4">
          <cell r="A4" t="str">
            <v>BASIC CATASTROPHE PROVISION</v>
          </cell>
        </row>
        <row r="5">
          <cell r="A5">
            <v>13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778117.4273205531</v>
          </cell>
          <cell r="F12">
            <v>227000</v>
          </cell>
        </row>
        <row r="13">
          <cell r="B13">
            <v>1972</v>
          </cell>
          <cell r="D13">
            <v>874870.4188981368</v>
          </cell>
          <cell r="F13">
            <v>0</v>
          </cell>
        </row>
        <row r="14">
          <cell r="B14">
            <v>1973</v>
          </cell>
          <cell r="D14">
            <v>983653.9100514041</v>
          </cell>
          <cell r="F14">
            <v>19000</v>
          </cell>
        </row>
        <row r="15">
          <cell r="B15">
            <v>1974</v>
          </cell>
          <cell r="D15">
            <v>1105963.8020200029</v>
          </cell>
          <cell r="F15">
            <v>396000</v>
          </cell>
        </row>
        <row r="16">
          <cell r="B16">
            <v>1975</v>
          </cell>
          <cell r="D16">
            <v>1243482</v>
          </cell>
          <cell r="F16">
            <v>110000</v>
          </cell>
        </row>
        <row r="17">
          <cell r="B17">
            <v>1976</v>
          </cell>
          <cell r="D17">
            <v>1465096.2401061738</v>
          </cell>
          <cell r="F17">
            <v>281000</v>
          </cell>
        </row>
        <row r="18">
          <cell r="B18">
            <v>1977</v>
          </cell>
          <cell r="D18">
            <v>1876616.2069123185</v>
          </cell>
          <cell r="F18">
            <v>58000</v>
          </cell>
        </row>
        <row r="19">
          <cell r="B19">
            <v>1978</v>
          </cell>
          <cell r="D19">
            <v>2734118.957274539</v>
          </cell>
          <cell r="F19">
            <v>795000</v>
          </cell>
        </row>
        <row r="20">
          <cell r="B20">
            <v>1979</v>
          </cell>
          <cell r="D20">
            <v>3214906.8147124527</v>
          </cell>
          <cell r="F20">
            <v>1006000</v>
          </cell>
        </row>
        <row r="21">
          <cell r="B21">
            <v>1980</v>
          </cell>
          <cell r="D21">
            <v>3892595.480906665</v>
          </cell>
          <cell r="F21">
            <v>1353000</v>
          </cell>
        </row>
        <row r="22">
          <cell r="B22">
            <v>1981</v>
          </cell>
          <cell r="D22">
            <v>4232436</v>
          </cell>
          <cell r="F22">
            <v>450000</v>
          </cell>
        </row>
        <row r="23">
          <cell r="B23">
            <v>1982</v>
          </cell>
          <cell r="D23">
            <v>4407978</v>
          </cell>
          <cell r="F23">
            <v>2385000</v>
          </cell>
        </row>
        <row r="24">
          <cell r="B24">
            <v>1983</v>
          </cell>
          <cell r="D24">
            <v>4493152</v>
          </cell>
          <cell r="F24">
            <v>443000</v>
          </cell>
        </row>
        <row r="25">
          <cell r="B25">
            <v>1984</v>
          </cell>
          <cell r="D25">
            <v>4724996</v>
          </cell>
          <cell r="F25">
            <v>1107000</v>
          </cell>
        </row>
        <row r="26">
          <cell r="B26">
            <v>1985</v>
          </cell>
          <cell r="D26">
            <v>5017020</v>
          </cell>
          <cell r="F26">
            <v>496000</v>
          </cell>
        </row>
        <row r="27">
          <cell r="B27">
            <v>1986</v>
          </cell>
          <cell r="D27">
            <v>5571126</v>
          </cell>
          <cell r="F27">
            <v>488000</v>
          </cell>
        </row>
        <row r="28">
          <cell r="B28">
            <v>1987</v>
          </cell>
          <cell r="D28">
            <v>6291846</v>
          </cell>
          <cell r="F28">
            <v>1324000</v>
          </cell>
        </row>
        <row r="29">
          <cell r="B29">
            <v>1988</v>
          </cell>
          <cell r="D29">
            <v>7155608</v>
          </cell>
          <cell r="F29">
            <v>2923000</v>
          </cell>
        </row>
        <row r="30">
          <cell r="B30">
            <v>1989</v>
          </cell>
          <cell r="D30">
            <v>7937204</v>
          </cell>
          <cell r="F30">
            <v>7977000</v>
          </cell>
        </row>
        <row r="31">
          <cell r="B31">
            <v>1990</v>
          </cell>
          <cell r="D31">
            <v>8596674</v>
          </cell>
          <cell r="F31">
            <v>3349000</v>
          </cell>
        </row>
        <row r="32">
          <cell r="B32">
            <v>1991</v>
          </cell>
          <cell r="D32">
            <v>9124509</v>
          </cell>
          <cell r="F32">
            <v>4636000</v>
          </cell>
        </row>
        <row r="33">
          <cell r="B33">
            <v>1992</v>
          </cell>
          <cell r="D33">
            <v>9038422</v>
          </cell>
          <cell r="F33">
            <v>5502000</v>
          </cell>
        </row>
        <row r="34">
          <cell r="B34">
            <v>1993</v>
          </cell>
          <cell r="D34">
            <v>9178447</v>
          </cell>
          <cell r="F34">
            <v>5660000</v>
          </cell>
        </row>
        <row r="35">
          <cell r="B35">
            <v>1994</v>
          </cell>
          <cell r="D35">
            <v>9659257</v>
          </cell>
          <cell r="F35">
            <v>2934000</v>
          </cell>
        </row>
        <row r="36">
          <cell r="B36">
            <v>1995</v>
          </cell>
          <cell r="D36">
            <v>10422946</v>
          </cell>
          <cell r="F36">
            <v>1880000</v>
          </cell>
        </row>
        <row r="37">
          <cell r="B37">
            <v>1996</v>
          </cell>
          <cell r="D37">
            <v>11328705</v>
          </cell>
          <cell r="F37">
            <v>36462000</v>
          </cell>
        </row>
        <row r="38">
          <cell r="B38">
            <v>1997</v>
          </cell>
          <cell r="D38">
            <v>12162994</v>
          </cell>
          <cell r="F38">
            <v>6974000</v>
          </cell>
        </row>
        <row r="39">
          <cell r="B39">
            <v>1998</v>
          </cell>
          <cell r="D39">
            <v>12701378</v>
          </cell>
          <cell r="F39">
            <v>5116000</v>
          </cell>
        </row>
        <row r="40">
          <cell r="B40">
            <v>1999</v>
          </cell>
          <cell r="D40">
            <v>13029501</v>
          </cell>
          <cell r="F40">
            <v>25043000</v>
          </cell>
        </row>
        <row r="41">
          <cell r="B41" t="str">
            <v>2000</v>
          </cell>
          <cell r="D41">
            <v>13675577</v>
          </cell>
          <cell r="F41">
            <v>16196000</v>
          </cell>
        </row>
        <row r="43">
          <cell r="A43" t="str">
            <v>4)</v>
          </cell>
          <cell r="B43" t="str">
            <v>Totals</v>
          </cell>
          <cell r="D43">
            <v>186919197.25820225</v>
          </cell>
          <cell r="F43">
            <v>135590000</v>
          </cell>
        </row>
        <row r="46">
          <cell r="A46" t="str">
            <v>5)</v>
          </cell>
          <cell r="B46" t="str">
            <v>Basic Catastrophe Provision</v>
          </cell>
          <cell r="F46">
            <v>0.7254</v>
          </cell>
        </row>
        <row r="48">
          <cell r="A48" t="str">
            <v>6)</v>
          </cell>
          <cell r="B48" t="str">
            <v>Catastrophe Provision w/ULAE</v>
          </cell>
          <cell r="F48">
            <v>0.8357</v>
          </cell>
        </row>
        <row r="52">
          <cell r="A52" t="str">
            <v>7)</v>
          </cell>
          <cell r="B52" t="str">
            <v>Indiana Catastrophe Factor</v>
          </cell>
          <cell r="F52">
            <v>0.8357</v>
          </cell>
        </row>
        <row r="54">
          <cell r="A54" t="str">
            <v>C:\files\Non-modelled Cats\Starting 6-1\[HOCAT_2000-2.XLW]INDIANA</v>
          </cell>
          <cell r="G54">
            <v>37089.825801273146</v>
          </cell>
        </row>
      </sheetData>
      <sheetData sheetId="26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IOWA</v>
          </cell>
        </row>
        <row r="4">
          <cell r="A4" t="str">
            <v>BASIC CATASTROPHE PROVISION</v>
          </cell>
        </row>
        <row r="5">
          <cell r="A5">
            <v>14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301520.7789722667</v>
          </cell>
          <cell r="F12">
            <v>11000</v>
          </cell>
        </row>
        <row r="13">
          <cell r="B13">
            <v>1972</v>
          </cell>
          <cell r="D13">
            <v>322156.5815045264</v>
          </cell>
          <cell r="F13">
            <v>1000</v>
          </cell>
        </row>
        <row r="14">
          <cell r="B14">
            <v>1973</v>
          </cell>
          <cell r="D14">
            <v>344204.6792278567</v>
          </cell>
          <cell r="F14">
            <v>47000</v>
          </cell>
        </row>
        <row r="15">
          <cell r="B15">
            <v>1974</v>
          </cell>
          <cell r="D15">
            <v>367761.72831560514</v>
          </cell>
          <cell r="F15">
            <v>567000</v>
          </cell>
        </row>
        <row r="16">
          <cell r="B16">
            <v>1975</v>
          </cell>
          <cell r="D16">
            <v>392931</v>
          </cell>
          <cell r="F16">
            <v>111000</v>
          </cell>
        </row>
        <row r="17">
          <cell r="B17">
            <v>1976</v>
          </cell>
          <cell r="D17">
            <v>465760.47424623114</v>
          </cell>
          <cell r="F17">
            <v>86000</v>
          </cell>
        </row>
        <row r="18">
          <cell r="B18">
            <v>1977</v>
          </cell>
          <cell r="D18">
            <v>575975.3968549852</v>
          </cell>
          <cell r="F18">
            <v>333000</v>
          </cell>
        </row>
        <row r="19">
          <cell r="B19">
            <v>1978</v>
          </cell>
          <cell r="D19">
            <v>762220.1895139718</v>
          </cell>
          <cell r="F19">
            <v>1213000</v>
          </cell>
        </row>
        <row r="20">
          <cell r="B20">
            <v>1979</v>
          </cell>
          <cell r="D20">
            <v>875374.8351004787</v>
          </cell>
          <cell r="F20">
            <v>971000</v>
          </cell>
        </row>
        <row r="21">
          <cell r="B21">
            <v>1980</v>
          </cell>
          <cell r="D21">
            <v>1059325.0478282461</v>
          </cell>
          <cell r="F21">
            <v>1432000</v>
          </cell>
        </row>
        <row r="22">
          <cell r="B22">
            <v>1981</v>
          </cell>
          <cell r="D22">
            <v>1076082</v>
          </cell>
          <cell r="F22">
            <v>228000</v>
          </cell>
        </row>
        <row r="23">
          <cell r="B23">
            <v>1982</v>
          </cell>
          <cell r="D23">
            <v>1009217</v>
          </cell>
          <cell r="F23">
            <v>132000</v>
          </cell>
        </row>
        <row r="24">
          <cell r="B24">
            <v>1983</v>
          </cell>
          <cell r="D24">
            <v>928522</v>
          </cell>
          <cell r="F24">
            <v>203000</v>
          </cell>
        </row>
        <row r="25">
          <cell r="B25">
            <v>1984</v>
          </cell>
          <cell r="D25">
            <v>919113</v>
          </cell>
          <cell r="F25">
            <v>273000</v>
          </cell>
        </row>
        <row r="26">
          <cell r="B26">
            <v>1985</v>
          </cell>
          <cell r="D26">
            <v>928528</v>
          </cell>
          <cell r="F26">
            <v>54000</v>
          </cell>
        </row>
        <row r="27">
          <cell r="B27">
            <v>1986</v>
          </cell>
          <cell r="D27">
            <v>964626</v>
          </cell>
          <cell r="F27">
            <v>966000</v>
          </cell>
        </row>
        <row r="28">
          <cell r="B28">
            <v>1987</v>
          </cell>
          <cell r="D28">
            <v>1044623</v>
          </cell>
          <cell r="F28">
            <v>265000</v>
          </cell>
        </row>
        <row r="29">
          <cell r="B29">
            <v>1988</v>
          </cell>
          <cell r="D29">
            <v>1128925</v>
          </cell>
          <cell r="F29">
            <v>787000</v>
          </cell>
        </row>
        <row r="30">
          <cell r="B30">
            <v>1989</v>
          </cell>
          <cell r="D30">
            <v>1256255</v>
          </cell>
          <cell r="F30">
            <v>167000</v>
          </cell>
        </row>
        <row r="31">
          <cell r="B31">
            <v>1990</v>
          </cell>
          <cell r="D31">
            <v>1369293</v>
          </cell>
          <cell r="F31">
            <v>412000</v>
          </cell>
        </row>
        <row r="32">
          <cell r="B32">
            <v>1991</v>
          </cell>
          <cell r="D32">
            <v>1521504</v>
          </cell>
          <cell r="F32">
            <v>1486000</v>
          </cell>
        </row>
        <row r="33">
          <cell r="B33">
            <v>1992</v>
          </cell>
          <cell r="D33">
            <v>1558165</v>
          </cell>
          <cell r="F33">
            <v>53000</v>
          </cell>
        </row>
        <row r="34">
          <cell r="B34">
            <v>1993</v>
          </cell>
          <cell r="D34">
            <v>1555988</v>
          </cell>
          <cell r="F34">
            <v>100000</v>
          </cell>
        </row>
        <row r="35">
          <cell r="B35">
            <v>1994</v>
          </cell>
          <cell r="D35">
            <v>1581060</v>
          </cell>
          <cell r="F35">
            <v>5178000</v>
          </cell>
        </row>
        <row r="36">
          <cell r="B36">
            <v>1995</v>
          </cell>
          <cell r="D36">
            <v>1655078</v>
          </cell>
          <cell r="F36">
            <v>789000</v>
          </cell>
        </row>
        <row r="37">
          <cell r="B37">
            <v>1996</v>
          </cell>
          <cell r="D37">
            <v>1748661</v>
          </cell>
          <cell r="F37">
            <v>472000</v>
          </cell>
        </row>
        <row r="38">
          <cell r="B38">
            <v>1997</v>
          </cell>
          <cell r="D38">
            <v>1839770</v>
          </cell>
          <cell r="F38">
            <v>1518000</v>
          </cell>
        </row>
        <row r="39">
          <cell r="B39">
            <v>1998</v>
          </cell>
          <cell r="D39">
            <v>1982210</v>
          </cell>
          <cell r="F39">
            <v>4055000</v>
          </cell>
        </row>
        <row r="40">
          <cell r="B40">
            <v>1999</v>
          </cell>
          <cell r="D40">
            <v>2224422</v>
          </cell>
          <cell r="F40">
            <v>968000</v>
          </cell>
        </row>
        <row r="41">
          <cell r="B41" t="str">
            <v>2000</v>
          </cell>
          <cell r="D41">
            <v>2693808</v>
          </cell>
          <cell r="F41">
            <v>872000</v>
          </cell>
        </row>
        <row r="43">
          <cell r="A43" t="str">
            <v>4)</v>
          </cell>
          <cell r="B43" t="str">
            <v>Totals</v>
          </cell>
          <cell r="D43">
            <v>34453080.71156417</v>
          </cell>
          <cell r="F43">
            <v>23750000</v>
          </cell>
        </row>
        <row r="46">
          <cell r="A46" t="str">
            <v>5)</v>
          </cell>
          <cell r="B46" t="str">
            <v>Basic Catastrophe Provision</v>
          </cell>
          <cell r="F46">
            <v>0.6893</v>
          </cell>
        </row>
        <row r="48">
          <cell r="A48" t="str">
            <v>6)</v>
          </cell>
          <cell r="B48" t="str">
            <v>Catastrophe Provision w/ULAE</v>
          </cell>
          <cell r="F48">
            <v>0.7941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Iowa Catastrophe Factor</v>
          </cell>
          <cell r="F52">
            <v>0.7941</v>
          </cell>
        </row>
        <row r="54">
          <cell r="A54" t="str">
            <v>C:\files\Non-modelled Cats\Starting 6-1\[HOCAT_2000-2.XLW]IOWA</v>
          </cell>
          <cell r="G54">
            <v>37089.825801273146</v>
          </cell>
        </row>
      </sheetData>
      <sheetData sheetId="27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KANSAS</v>
          </cell>
        </row>
        <row r="4">
          <cell r="A4" t="str">
            <v>BASIC CATASTROPHE PROVISION</v>
          </cell>
        </row>
        <row r="5">
          <cell r="A5">
            <v>15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397825.5997209444</v>
          </cell>
          <cell r="F12">
            <v>219000</v>
          </cell>
        </row>
        <row r="13">
          <cell r="B13">
            <v>1972</v>
          </cell>
          <cell r="D13">
            <v>424675.80095967086</v>
          </cell>
          <cell r="F13">
            <v>768000</v>
          </cell>
        </row>
        <row r="14">
          <cell r="B14">
            <v>1973</v>
          </cell>
          <cell r="D14">
            <v>453338.1864999249</v>
          </cell>
          <cell r="F14">
            <v>158000</v>
          </cell>
        </row>
        <row r="15">
          <cell r="B15">
            <v>1974</v>
          </cell>
          <cell r="D15">
            <v>483935.0649945731</v>
          </cell>
          <cell r="F15">
            <v>228000</v>
          </cell>
        </row>
        <row r="16">
          <cell r="B16">
            <v>1975</v>
          </cell>
          <cell r="D16">
            <v>516597</v>
          </cell>
          <cell r="F16">
            <v>948000</v>
          </cell>
        </row>
        <row r="17">
          <cell r="B17">
            <v>1976</v>
          </cell>
          <cell r="D17">
            <v>595586.6298229104</v>
          </cell>
          <cell r="F17">
            <v>452000</v>
          </cell>
        </row>
        <row r="18">
          <cell r="B18">
            <v>1977</v>
          </cell>
          <cell r="D18">
            <v>714588.3881207166</v>
          </cell>
          <cell r="F18">
            <v>476000</v>
          </cell>
        </row>
        <row r="19">
          <cell r="B19">
            <v>1978</v>
          </cell>
          <cell r="D19">
            <v>986358.9611620898</v>
          </cell>
          <cell r="F19">
            <v>15000</v>
          </cell>
        </row>
        <row r="20">
          <cell r="B20">
            <v>1979</v>
          </cell>
          <cell r="D20">
            <v>1178877.356930237</v>
          </cell>
          <cell r="F20">
            <v>1728000</v>
          </cell>
        </row>
        <row r="21">
          <cell r="B21">
            <v>1980</v>
          </cell>
          <cell r="D21">
            <v>1511569.2652002664</v>
          </cell>
          <cell r="F21">
            <v>998000</v>
          </cell>
        </row>
        <row r="22">
          <cell r="B22">
            <v>1981</v>
          </cell>
          <cell r="D22">
            <v>1619510</v>
          </cell>
          <cell r="F22">
            <v>1496000</v>
          </cell>
        </row>
        <row r="23">
          <cell r="B23">
            <v>1982</v>
          </cell>
          <cell r="D23">
            <v>1580783</v>
          </cell>
          <cell r="F23">
            <v>2745000</v>
          </cell>
        </row>
        <row r="24">
          <cell r="B24">
            <v>1983</v>
          </cell>
          <cell r="D24">
            <v>1500355</v>
          </cell>
          <cell r="F24">
            <v>741000</v>
          </cell>
        </row>
        <row r="25">
          <cell r="B25">
            <v>1984</v>
          </cell>
          <cell r="D25">
            <v>1414791</v>
          </cell>
          <cell r="F25">
            <v>1172000</v>
          </cell>
        </row>
        <row r="26">
          <cell r="B26">
            <v>1985</v>
          </cell>
          <cell r="D26">
            <v>1447026</v>
          </cell>
          <cell r="F26">
            <v>1579000</v>
          </cell>
        </row>
        <row r="27">
          <cell r="B27">
            <v>1986</v>
          </cell>
          <cell r="D27">
            <v>1554219</v>
          </cell>
          <cell r="F27">
            <v>727000</v>
          </cell>
        </row>
        <row r="28">
          <cell r="B28">
            <v>1987</v>
          </cell>
          <cell r="D28">
            <v>1658662</v>
          </cell>
          <cell r="F28">
            <v>2101000</v>
          </cell>
        </row>
        <row r="29">
          <cell r="B29">
            <v>1988</v>
          </cell>
          <cell r="D29">
            <v>1732214</v>
          </cell>
          <cell r="F29">
            <v>144000</v>
          </cell>
        </row>
        <row r="30">
          <cell r="B30">
            <v>1989</v>
          </cell>
          <cell r="D30">
            <v>1847906</v>
          </cell>
          <cell r="F30">
            <v>308000</v>
          </cell>
        </row>
        <row r="31">
          <cell r="B31">
            <v>1990</v>
          </cell>
          <cell r="D31">
            <v>1976492</v>
          </cell>
          <cell r="F31">
            <v>2428000</v>
          </cell>
        </row>
        <row r="32">
          <cell r="B32">
            <v>1991</v>
          </cell>
          <cell r="D32">
            <v>2057387</v>
          </cell>
          <cell r="F32">
            <v>9902000</v>
          </cell>
        </row>
        <row r="33">
          <cell r="B33">
            <v>1992</v>
          </cell>
          <cell r="D33">
            <v>2090013</v>
          </cell>
          <cell r="F33">
            <v>25791000</v>
          </cell>
        </row>
        <row r="34">
          <cell r="B34">
            <v>1993</v>
          </cell>
          <cell r="D34">
            <v>2082120</v>
          </cell>
          <cell r="F34">
            <v>7179000</v>
          </cell>
        </row>
        <row r="35">
          <cell r="B35">
            <v>1994</v>
          </cell>
          <cell r="D35">
            <v>2152105</v>
          </cell>
          <cell r="F35">
            <v>4331000</v>
          </cell>
        </row>
        <row r="36">
          <cell r="B36">
            <v>1995</v>
          </cell>
          <cell r="D36">
            <v>2312353</v>
          </cell>
          <cell r="F36">
            <v>4491000</v>
          </cell>
        </row>
        <row r="37">
          <cell r="B37">
            <v>1996</v>
          </cell>
          <cell r="D37">
            <v>2482019</v>
          </cell>
          <cell r="F37">
            <v>3061000</v>
          </cell>
        </row>
        <row r="38">
          <cell r="B38">
            <v>1997</v>
          </cell>
          <cell r="D38">
            <v>2665163</v>
          </cell>
          <cell r="F38">
            <v>491000</v>
          </cell>
        </row>
        <row r="39">
          <cell r="B39">
            <v>1998</v>
          </cell>
          <cell r="D39">
            <v>2904475</v>
          </cell>
          <cell r="F39">
            <v>3440000</v>
          </cell>
        </row>
        <row r="40">
          <cell r="B40">
            <v>1999</v>
          </cell>
          <cell r="D40">
            <v>3132984</v>
          </cell>
          <cell r="F40">
            <v>7009000</v>
          </cell>
        </row>
        <row r="41">
          <cell r="B41" t="str">
            <v>2000</v>
          </cell>
          <cell r="D41">
            <v>3376645</v>
          </cell>
          <cell r="F41">
            <v>-311000</v>
          </cell>
        </row>
        <row r="43">
          <cell r="A43" t="str">
            <v>4)</v>
          </cell>
          <cell r="B43" t="str">
            <v>Totals</v>
          </cell>
          <cell r="D43">
            <v>48850574.25341134</v>
          </cell>
          <cell r="F43">
            <v>84815000</v>
          </cell>
        </row>
        <row r="46">
          <cell r="A46" t="str">
            <v>5)</v>
          </cell>
          <cell r="B46" t="str">
            <v>Basic Catastrophe Provision</v>
          </cell>
          <cell r="F46">
            <v>1.7362</v>
          </cell>
        </row>
        <row r="48">
          <cell r="A48" t="str">
            <v>6)</v>
          </cell>
          <cell r="B48" t="str">
            <v>Catastrophe Provision w/ULAE</v>
          </cell>
          <cell r="F48">
            <v>2.0001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Kansas Catastrophe Factor</v>
          </cell>
          <cell r="F52">
            <v>2.0001</v>
          </cell>
        </row>
        <row r="54">
          <cell r="A54" t="str">
            <v>C:\files\Non-modelled Cats\Starting 6-1\[HOCAT_2000-2.XLW]KANSAS</v>
          </cell>
          <cell r="G54">
            <v>37089.825801273146</v>
          </cell>
        </row>
      </sheetData>
      <sheetData sheetId="28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KENTUCKY</v>
          </cell>
        </row>
        <row r="4">
          <cell r="A4" t="str">
            <v>BASIC CATASTROPHE PROVISION</v>
          </cell>
        </row>
        <row r="5">
          <cell r="A5">
            <v>16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297363.9749403377</v>
          </cell>
          <cell r="F12">
            <v>49000</v>
          </cell>
        </row>
        <row r="13">
          <cell r="B13">
            <v>1972</v>
          </cell>
          <cell r="D13">
            <v>337368.9225484831</v>
          </cell>
          <cell r="F13">
            <v>0</v>
          </cell>
        </row>
        <row r="14">
          <cell r="B14">
            <v>1973</v>
          </cell>
          <cell r="D14">
            <v>382755.81271860685</v>
          </cell>
          <cell r="F14">
            <v>0</v>
          </cell>
        </row>
        <row r="15">
          <cell r="B15">
            <v>1974</v>
          </cell>
          <cell r="D15">
            <v>434248.6885371829</v>
          </cell>
          <cell r="F15">
            <v>1438000</v>
          </cell>
        </row>
        <row r="16">
          <cell r="B16">
            <v>1975</v>
          </cell>
          <cell r="D16">
            <v>492669</v>
          </cell>
          <cell r="F16">
            <v>35000</v>
          </cell>
        </row>
        <row r="17">
          <cell r="B17">
            <v>1976</v>
          </cell>
          <cell r="D17">
            <v>566887.5694132599</v>
          </cell>
          <cell r="F17">
            <v>82000</v>
          </cell>
        </row>
        <row r="18">
          <cell r="B18">
            <v>1977</v>
          </cell>
          <cell r="D18">
            <v>761202.5804601534</v>
          </cell>
          <cell r="F18">
            <v>25000</v>
          </cell>
        </row>
        <row r="19">
          <cell r="B19">
            <v>1978</v>
          </cell>
          <cell r="D19">
            <v>1199235.5675703143</v>
          </cell>
          <cell r="F19">
            <v>83000</v>
          </cell>
        </row>
        <row r="20">
          <cell r="B20">
            <v>1979</v>
          </cell>
          <cell r="D20">
            <v>1519639.9834235176</v>
          </cell>
          <cell r="F20">
            <v>104000</v>
          </cell>
        </row>
        <row r="21">
          <cell r="B21">
            <v>1980</v>
          </cell>
          <cell r="D21">
            <v>1951044.7250668744</v>
          </cell>
          <cell r="F21">
            <v>817000</v>
          </cell>
        </row>
        <row r="22">
          <cell r="B22">
            <v>1981</v>
          </cell>
          <cell r="D22">
            <v>2133817</v>
          </cell>
          <cell r="F22">
            <v>59000</v>
          </cell>
        </row>
        <row r="23">
          <cell r="B23">
            <v>1982</v>
          </cell>
          <cell r="D23">
            <v>2301466</v>
          </cell>
          <cell r="F23">
            <v>951000</v>
          </cell>
        </row>
        <row r="24">
          <cell r="B24">
            <v>1983</v>
          </cell>
          <cell r="D24">
            <v>2415417</v>
          </cell>
          <cell r="F24">
            <v>368000</v>
          </cell>
        </row>
        <row r="25">
          <cell r="B25">
            <v>1984</v>
          </cell>
          <cell r="D25">
            <v>2602626</v>
          </cell>
          <cell r="F25">
            <v>934000</v>
          </cell>
        </row>
        <row r="26">
          <cell r="B26">
            <v>1985</v>
          </cell>
          <cell r="D26">
            <v>2857636</v>
          </cell>
          <cell r="F26">
            <v>816000</v>
          </cell>
        </row>
        <row r="27">
          <cell r="B27">
            <v>1986</v>
          </cell>
          <cell r="D27">
            <v>3122796</v>
          </cell>
          <cell r="F27">
            <v>4253000</v>
          </cell>
        </row>
        <row r="28">
          <cell r="B28">
            <v>1987</v>
          </cell>
          <cell r="D28">
            <v>3313780</v>
          </cell>
          <cell r="F28">
            <v>762000</v>
          </cell>
        </row>
        <row r="29">
          <cell r="B29">
            <v>1988</v>
          </cell>
          <cell r="D29">
            <v>3608692</v>
          </cell>
          <cell r="F29">
            <v>225000</v>
          </cell>
        </row>
        <row r="30">
          <cell r="B30">
            <v>1989</v>
          </cell>
          <cell r="D30">
            <v>3989365</v>
          </cell>
          <cell r="F30">
            <v>576000</v>
          </cell>
        </row>
        <row r="31">
          <cell r="B31">
            <v>1990</v>
          </cell>
          <cell r="D31">
            <v>4442279</v>
          </cell>
          <cell r="F31">
            <v>963000</v>
          </cell>
        </row>
        <row r="32">
          <cell r="B32">
            <v>1991</v>
          </cell>
          <cell r="D32">
            <v>5025826</v>
          </cell>
          <cell r="F32">
            <v>599000</v>
          </cell>
        </row>
        <row r="33">
          <cell r="B33">
            <v>1992</v>
          </cell>
          <cell r="D33">
            <v>5222934</v>
          </cell>
          <cell r="F33">
            <v>105000</v>
          </cell>
        </row>
        <row r="34">
          <cell r="B34">
            <v>1993</v>
          </cell>
          <cell r="D34">
            <v>5258085</v>
          </cell>
          <cell r="F34">
            <v>5444000</v>
          </cell>
        </row>
        <row r="35">
          <cell r="B35">
            <v>1994</v>
          </cell>
          <cell r="D35">
            <v>5506161</v>
          </cell>
          <cell r="F35">
            <v>4580000</v>
          </cell>
        </row>
        <row r="36">
          <cell r="B36">
            <v>1995</v>
          </cell>
          <cell r="D36">
            <v>5867127</v>
          </cell>
          <cell r="F36">
            <v>3929000</v>
          </cell>
        </row>
        <row r="37">
          <cell r="B37">
            <v>1996</v>
          </cell>
          <cell r="D37">
            <v>6226123</v>
          </cell>
          <cell r="F37">
            <v>30609000</v>
          </cell>
        </row>
        <row r="38">
          <cell r="B38">
            <v>1997</v>
          </cell>
          <cell r="D38">
            <v>6474537</v>
          </cell>
          <cell r="F38">
            <v>4238000</v>
          </cell>
        </row>
        <row r="39">
          <cell r="B39">
            <v>1998</v>
          </cell>
          <cell r="D39">
            <v>6946682</v>
          </cell>
          <cell r="F39">
            <v>13091000</v>
          </cell>
        </row>
        <row r="40">
          <cell r="B40">
            <v>1999</v>
          </cell>
          <cell r="D40">
            <v>7300808</v>
          </cell>
          <cell r="F40">
            <v>634000</v>
          </cell>
        </row>
        <row r="41">
          <cell r="B41" t="str">
            <v>2000</v>
          </cell>
          <cell r="D41">
            <v>7677641</v>
          </cell>
          <cell r="F41">
            <v>9240000</v>
          </cell>
        </row>
        <row r="43">
          <cell r="A43" t="str">
            <v>4)</v>
          </cell>
          <cell r="B43" t="str">
            <v>Totals</v>
          </cell>
          <cell r="D43">
            <v>100236214.82467873</v>
          </cell>
          <cell r="F43">
            <v>85009000</v>
          </cell>
        </row>
        <row r="46">
          <cell r="A46" t="str">
            <v>5)</v>
          </cell>
          <cell r="B46" t="str">
            <v>Basic Catastrophe Provision</v>
          </cell>
          <cell r="F46">
            <v>0.8481</v>
          </cell>
        </row>
        <row r="48">
          <cell r="A48" t="str">
            <v>6)</v>
          </cell>
          <cell r="B48" t="str">
            <v>Catastrophe Provision w/ULAE</v>
          </cell>
          <cell r="F48">
            <v>0.977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Kentucky Catastrophe Factor</v>
          </cell>
          <cell r="F52">
            <v>0.977</v>
          </cell>
        </row>
        <row r="54">
          <cell r="A54" t="str">
            <v>C:\files\Non-modelled Cats\Starting 6-1\[HOCAT_2000-2.XLW]KENTUCKY</v>
          </cell>
          <cell r="G54">
            <v>37089.825801273146</v>
          </cell>
        </row>
      </sheetData>
      <sheetData sheetId="29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LOUISIANA</v>
          </cell>
        </row>
        <row r="4">
          <cell r="A4" t="str">
            <v>BASIC CATASTROPHE PROVISION</v>
          </cell>
        </row>
        <row r="5">
          <cell r="A5">
            <v>17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800804.6981780112</v>
          </cell>
          <cell r="F12">
            <v>130000</v>
          </cell>
        </row>
        <row r="13">
          <cell r="B13">
            <v>1972</v>
          </cell>
          <cell r="D13">
            <v>901941.4932146737</v>
          </cell>
          <cell r="F13">
            <v>0</v>
          </cell>
        </row>
        <row r="14">
          <cell r="B14">
            <v>1973</v>
          </cell>
          <cell r="D14">
            <v>1015851.2544109504</v>
          </cell>
          <cell r="F14">
            <v>4000</v>
          </cell>
        </row>
        <row r="15">
          <cell r="B15">
            <v>1974</v>
          </cell>
          <cell r="D15">
            <v>1144147.1302204335</v>
          </cell>
          <cell r="F15">
            <v>407000</v>
          </cell>
        </row>
        <row r="16">
          <cell r="B16">
            <v>1975</v>
          </cell>
          <cell r="D16">
            <v>1288646</v>
          </cell>
          <cell r="F16">
            <v>692000</v>
          </cell>
        </row>
        <row r="17">
          <cell r="B17">
            <v>1976</v>
          </cell>
          <cell r="D17">
            <v>1535461.0093184528</v>
          </cell>
          <cell r="F17">
            <v>43000</v>
          </cell>
        </row>
        <row r="18">
          <cell r="B18">
            <v>1977</v>
          </cell>
          <cell r="D18">
            <v>2017021.0382720728</v>
          </cell>
          <cell r="F18">
            <v>175000</v>
          </cell>
        </row>
        <row r="19">
          <cell r="B19">
            <v>1978</v>
          </cell>
          <cell r="D19">
            <v>2830010.5266169645</v>
          </cell>
          <cell r="F19">
            <v>474000</v>
          </cell>
        </row>
        <row r="20">
          <cell r="B20">
            <v>1979</v>
          </cell>
          <cell r="D20">
            <v>3462759.1968623116</v>
          </cell>
          <cell r="F20">
            <v>634000</v>
          </cell>
        </row>
        <row r="21">
          <cell r="B21">
            <v>1980</v>
          </cell>
          <cell r="D21">
            <v>4139786.111717953</v>
          </cell>
          <cell r="F21">
            <v>1473000</v>
          </cell>
        </row>
        <row r="22">
          <cell r="B22">
            <v>1981</v>
          </cell>
          <cell r="D22">
            <v>4517332</v>
          </cell>
          <cell r="F22">
            <v>376000</v>
          </cell>
        </row>
        <row r="23">
          <cell r="B23">
            <v>1982</v>
          </cell>
          <cell r="D23">
            <v>4635812</v>
          </cell>
          <cell r="F23">
            <v>839000</v>
          </cell>
        </row>
        <row r="24">
          <cell r="B24">
            <v>1983</v>
          </cell>
          <cell r="D24">
            <v>4716924</v>
          </cell>
          <cell r="F24">
            <v>3645000</v>
          </cell>
        </row>
        <row r="25">
          <cell r="B25">
            <v>1984</v>
          </cell>
          <cell r="D25">
            <v>5407767</v>
          </cell>
          <cell r="F25">
            <v>1556000</v>
          </cell>
        </row>
        <row r="26">
          <cell r="B26">
            <v>1985</v>
          </cell>
          <cell r="D26">
            <v>5971986</v>
          </cell>
          <cell r="F26">
            <v>1709000</v>
          </cell>
        </row>
        <row r="27">
          <cell r="B27">
            <v>1986</v>
          </cell>
          <cell r="D27">
            <v>7117706</v>
          </cell>
          <cell r="F27">
            <v>1973000</v>
          </cell>
        </row>
        <row r="28">
          <cell r="B28">
            <v>1987</v>
          </cell>
          <cell r="D28">
            <v>8339746</v>
          </cell>
          <cell r="F28">
            <v>2914000</v>
          </cell>
        </row>
        <row r="29">
          <cell r="B29">
            <v>1988</v>
          </cell>
          <cell r="D29">
            <v>8646841</v>
          </cell>
          <cell r="F29">
            <v>3455000</v>
          </cell>
        </row>
        <row r="30">
          <cell r="B30">
            <v>1989</v>
          </cell>
          <cell r="D30">
            <v>8982225</v>
          </cell>
          <cell r="F30">
            <v>12390000</v>
          </cell>
        </row>
        <row r="31">
          <cell r="B31">
            <v>1990</v>
          </cell>
          <cell r="D31">
            <v>9386777</v>
          </cell>
          <cell r="F31">
            <v>8111000</v>
          </cell>
        </row>
        <row r="32">
          <cell r="B32">
            <v>1991</v>
          </cell>
          <cell r="D32">
            <v>9694564</v>
          </cell>
          <cell r="F32">
            <v>6990000</v>
          </cell>
        </row>
        <row r="33">
          <cell r="B33">
            <v>1992</v>
          </cell>
          <cell r="D33">
            <v>9620311</v>
          </cell>
          <cell r="F33">
            <v>5834000</v>
          </cell>
        </row>
        <row r="34">
          <cell r="B34">
            <v>1993</v>
          </cell>
          <cell r="D34">
            <v>9839036</v>
          </cell>
          <cell r="F34">
            <v>1867000</v>
          </cell>
        </row>
        <row r="35">
          <cell r="B35">
            <v>1994</v>
          </cell>
          <cell r="D35">
            <v>10482264</v>
          </cell>
          <cell r="F35">
            <v>982000</v>
          </cell>
        </row>
        <row r="36">
          <cell r="B36">
            <v>1995</v>
          </cell>
          <cell r="D36">
            <v>11693155</v>
          </cell>
          <cell r="F36">
            <v>19730000</v>
          </cell>
        </row>
        <row r="37">
          <cell r="B37">
            <v>1996</v>
          </cell>
          <cell r="D37">
            <v>12739628</v>
          </cell>
          <cell r="F37">
            <v>11836000</v>
          </cell>
        </row>
        <row r="38">
          <cell r="B38">
            <v>1997</v>
          </cell>
          <cell r="D38">
            <v>13160871</v>
          </cell>
          <cell r="F38">
            <v>4834000</v>
          </cell>
        </row>
        <row r="39">
          <cell r="B39">
            <v>1998</v>
          </cell>
          <cell r="D39">
            <v>13589921</v>
          </cell>
          <cell r="F39">
            <v>3717000</v>
          </cell>
        </row>
        <row r="40">
          <cell r="B40">
            <v>1999</v>
          </cell>
          <cell r="D40">
            <v>14207442</v>
          </cell>
          <cell r="F40">
            <v>6549000</v>
          </cell>
        </row>
        <row r="41">
          <cell r="B41" t="str">
            <v>2000</v>
          </cell>
          <cell r="D41">
            <v>14634825</v>
          </cell>
          <cell r="F41">
            <v>76199000</v>
          </cell>
        </row>
        <row r="43">
          <cell r="A43" t="str">
            <v>4)</v>
          </cell>
          <cell r="B43" t="str">
            <v>Totals</v>
          </cell>
          <cell r="D43">
            <v>206521561.45881182</v>
          </cell>
          <cell r="F43">
            <v>179538000</v>
          </cell>
        </row>
        <row r="46">
          <cell r="A46" t="str">
            <v>5)</v>
          </cell>
          <cell r="B46" t="str">
            <v>Basic Catastrophe Provision</v>
          </cell>
          <cell r="F46">
            <v>0.8693</v>
          </cell>
        </row>
        <row r="48">
          <cell r="A48" t="str">
            <v>6)</v>
          </cell>
          <cell r="B48" t="str">
            <v>Catastrophe Provision w/ULAE</v>
          </cell>
          <cell r="F48">
            <v>1.0014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Louisiana Catastrophe Factor</v>
          </cell>
          <cell r="F52">
            <v>1.0014</v>
          </cell>
        </row>
        <row r="54">
          <cell r="A54" t="str">
            <v>C:\files\Non-modelled Cats\Starting 6-1\[HOCAT_2000-2.XLW]LOUISIANA</v>
          </cell>
          <cell r="G54">
            <v>37089.825801273146</v>
          </cell>
        </row>
      </sheetData>
      <sheetData sheetId="30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MAINE</v>
          </cell>
        </row>
        <row r="4">
          <cell r="A4" t="str">
            <v>BASIC CATASTROPHE PROVISION</v>
          </cell>
        </row>
        <row r="5">
          <cell r="A5">
            <v>18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138656.31033721927</v>
          </cell>
          <cell r="F12">
            <v>5000</v>
          </cell>
        </row>
        <row r="13">
          <cell r="B13">
            <v>1972</v>
          </cell>
          <cell r="D13">
            <v>156640.64583200368</v>
          </cell>
          <cell r="F13">
            <v>5000</v>
          </cell>
        </row>
        <row r="14">
          <cell r="B14">
            <v>1973</v>
          </cell>
          <cell r="D14">
            <v>176957.62902527617</v>
          </cell>
          <cell r="F14">
            <v>0</v>
          </cell>
        </row>
        <row r="15">
          <cell r="B15">
            <v>1974</v>
          </cell>
          <cell r="D15">
            <v>199909.8146200915</v>
          </cell>
          <cell r="F15">
            <v>0</v>
          </cell>
        </row>
        <row r="16">
          <cell r="B16">
            <v>1975</v>
          </cell>
          <cell r="D16">
            <v>225839</v>
          </cell>
          <cell r="F16">
            <v>0</v>
          </cell>
        </row>
        <row r="17">
          <cell r="B17">
            <v>1976</v>
          </cell>
          <cell r="D17">
            <v>259871.21164510166</v>
          </cell>
          <cell r="F17">
            <v>4000</v>
          </cell>
        </row>
        <row r="18">
          <cell r="B18">
            <v>1977</v>
          </cell>
          <cell r="D18">
            <v>306853.3440630083</v>
          </cell>
          <cell r="F18">
            <v>3000</v>
          </cell>
        </row>
        <row r="19">
          <cell r="B19">
            <v>1978</v>
          </cell>
          <cell r="D19">
            <v>387316.1844003949</v>
          </cell>
          <cell r="F19">
            <v>14000</v>
          </cell>
        </row>
        <row r="20">
          <cell r="B20">
            <v>1979</v>
          </cell>
          <cell r="D20">
            <v>498152.2361308408</v>
          </cell>
          <cell r="F20">
            <v>0</v>
          </cell>
        </row>
        <row r="21">
          <cell r="B21">
            <v>1980</v>
          </cell>
          <cell r="D21">
            <v>664231.1149520173</v>
          </cell>
          <cell r="F21">
            <v>0</v>
          </cell>
        </row>
        <row r="22">
          <cell r="B22">
            <v>1981</v>
          </cell>
          <cell r="D22">
            <v>794582</v>
          </cell>
          <cell r="F22">
            <v>35000</v>
          </cell>
        </row>
        <row r="23">
          <cell r="B23">
            <v>1982</v>
          </cell>
          <cell r="D23">
            <v>893979</v>
          </cell>
          <cell r="F23">
            <v>9000</v>
          </cell>
        </row>
        <row r="24">
          <cell r="B24">
            <v>1983</v>
          </cell>
          <cell r="D24">
            <v>961281</v>
          </cell>
          <cell r="F24">
            <v>-2000</v>
          </cell>
        </row>
        <row r="25">
          <cell r="B25">
            <v>1984</v>
          </cell>
          <cell r="D25">
            <v>1028195</v>
          </cell>
          <cell r="F25">
            <v>15000</v>
          </cell>
        </row>
        <row r="26">
          <cell r="B26">
            <v>1985</v>
          </cell>
          <cell r="D26">
            <v>1079386</v>
          </cell>
          <cell r="F26">
            <v>9000</v>
          </cell>
        </row>
        <row r="27">
          <cell r="B27">
            <v>1986</v>
          </cell>
          <cell r="D27">
            <v>1186717</v>
          </cell>
          <cell r="F27">
            <v>170000</v>
          </cell>
        </row>
        <row r="28">
          <cell r="B28">
            <v>1987</v>
          </cell>
          <cell r="D28">
            <v>1308188</v>
          </cell>
          <cell r="F28">
            <v>41000</v>
          </cell>
        </row>
        <row r="29">
          <cell r="B29">
            <v>1988</v>
          </cell>
          <cell r="D29">
            <v>1461832</v>
          </cell>
          <cell r="F29">
            <v>7000</v>
          </cell>
        </row>
        <row r="30">
          <cell r="B30">
            <v>1989</v>
          </cell>
          <cell r="D30">
            <v>1735219</v>
          </cell>
          <cell r="F30">
            <v>14000</v>
          </cell>
        </row>
        <row r="31">
          <cell r="B31">
            <v>1990</v>
          </cell>
          <cell r="D31">
            <v>1907973</v>
          </cell>
          <cell r="F31">
            <v>45000</v>
          </cell>
        </row>
        <row r="32">
          <cell r="B32">
            <v>1991</v>
          </cell>
          <cell r="D32">
            <v>2066426</v>
          </cell>
          <cell r="F32">
            <v>35000</v>
          </cell>
        </row>
        <row r="33">
          <cell r="B33">
            <v>1992</v>
          </cell>
          <cell r="D33">
            <v>2154217</v>
          </cell>
          <cell r="F33">
            <v>-10000</v>
          </cell>
        </row>
        <row r="34">
          <cell r="B34">
            <v>1993</v>
          </cell>
          <cell r="D34">
            <v>2251069</v>
          </cell>
          <cell r="F34">
            <v>79000</v>
          </cell>
        </row>
        <row r="35">
          <cell r="B35">
            <v>1994</v>
          </cell>
          <cell r="D35">
            <v>2314414</v>
          </cell>
          <cell r="F35">
            <v>234000</v>
          </cell>
        </row>
        <row r="36">
          <cell r="B36">
            <v>1995</v>
          </cell>
          <cell r="D36">
            <v>2387635</v>
          </cell>
          <cell r="F36">
            <v>553000</v>
          </cell>
        </row>
        <row r="37">
          <cell r="B37">
            <v>1996</v>
          </cell>
          <cell r="D37">
            <v>2559398</v>
          </cell>
          <cell r="F37">
            <v>52000</v>
          </cell>
        </row>
        <row r="38">
          <cell r="B38">
            <v>1997</v>
          </cell>
          <cell r="D38">
            <v>2634116</v>
          </cell>
          <cell r="F38">
            <v>-22000</v>
          </cell>
        </row>
        <row r="39">
          <cell r="B39">
            <v>1998</v>
          </cell>
          <cell r="D39">
            <v>2766743</v>
          </cell>
          <cell r="F39">
            <v>4613000</v>
          </cell>
        </row>
        <row r="40">
          <cell r="B40">
            <v>1999</v>
          </cell>
          <cell r="D40">
            <v>2854959</v>
          </cell>
          <cell r="F40">
            <v>11000</v>
          </cell>
        </row>
        <row r="41">
          <cell r="B41" t="str">
            <v>2000</v>
          </cell>
          <cell r="D41">
            <v>2974188</v>
          </cell>
          <cell r="F41">
            <v>225000</v>
          </cell>
        </row>
        <row r="43">
          <cell r="A43" t="str">
            <v>4)</v>
          </cell>
          <cell r="B43" t="str">
            <v>Totals</v>
          </cell>
          <cell r="D43">
            <v>40334944.49100596</v>
          </cell>
          <cell r="F43">
            <v>6144000</v>
          </cell>
        </row>
        <row r="46">
          <cell r="A46" t="str">
            <v>5)</v>
          </cell>
          <cell r="B46" t="str">
            <v>Basic Catastrophe Provision</v>
          </cell>
          <cell r="F46">
            <v>0.1523</v>
          </cell>
        </row>
        <row r="48">
          <cell r="A48" t="str">
            <v>6)</v>
          </cell>
          <cell r="B48" t="str">
            <v>Catastrophe Provision w/ULAE</v>
          </cell>
          <cell r="F48">
            <v>0.1754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Maine Catastrophe Factor</v>
          </cell>
          <cell r="F52">
            <v>0.1754</v>
          </cell>
        </row>
        <row r="54">
          <cell r="A54" t="str">
            <v>C:\files\Non-modelled Cats\Starting 6-1\[HOCAT_2000-2.XLW]MAINE</v>
          </cell>
          <cell r="G54">
            <v>37089.825801273146</v>
          </cell>
        </row>
      </sheetData>
      <sheetData sheetId="31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MARYLAND</v>
          </cell>
        </row>
        <row r="4">
          <cell r="A4" t="str">
            <v>BASIC CATASTROPHE PROVISION</v>
          </cell>
        </row>
        <row r="5">
          <cell r="A5">
            <v>19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1197319.1822252579</v>
          </cell>
          <cell r="F12">
            <v>90000</v>
          </cell>
        </row>
        <row r="13">
          <cell r="B13">
            <v>1972</v>
          </cell>
          <cell r="D13">
            <v>1381621.9548128783</v>
          </cell>
          <cell r="F13">
            <v>30000</v>
          </cell>
        </row>
        <row r="14">
          <cell r="B14">
            <v>1973</v>
          </cell>
          <cell r="D14">
            <v>1594294.3655786447</v>
          </cell>
          <cell r="F14">
            <v>25000</v>
          </cell>
        </row>
        <row r="15">
          <cell r="B15">
            <v>1974</v>
          </cell>
          <cell r="D15">
            <v>1839703.339442128</v>
          </cell>
          <cell r="F15">
            <v>94000</v>
          </cell>
        </row>
        <row r="16">
          <cell r="B16">
            <v>1975</v>
          </cell>
          <cell r="D16">
            <v>2122888</v>
          </cell>
          <cell r="F16">
            <v>1148000</v>
          </cell>
        </row>
        <row r="17">
          <cell r="B17">
            <v>1976</v>
          </cell>
          <cell r="D17">
            <v>2615465.6715169656</v>
          </cell>
          <cell r="F17">
            <v>103000</v>
          </cell>
        </row>
        <row r="18">
          <cell r="B18">
            <v>1977</v>
          </cell>
          <cell r="D18">
            <v>3250818.7532367236</v>
          </cell>
          <cell r="F18">
            <v>352000</v>
          </cell>
        </row>
        <row r="19">
          <cell r="B19">
            <v>1978</v>
          </cell>
          <cell r="D19">
            <v>4200621.483740294</v>
          </cell>
          <cell r="F19">
            <v>247000</v>
          </cell>
        </row>
        <row r="20">
          <cell r="B20">
            <v>1979</v>
          </cell>
          <cell r="D20">
            <v>5173385.79892425</v>
          </cell>
          <cell r="F20">
            <v>1509000</v>
          </cell>
        </row>
        <row r="21">
          <cell r="B21">
            <v>1980</v>
          </cell>
          <cell r="D21">
            <v>6398343.712038091</v>
          </cell>
          <cell r="F21">
            <v>1448000</v>
          </cell>
        </row>
        <row r="22">
          <cell r="B22">
            <v>1981</v>
          </cell>
          <cell r="D22">
            <v>7274006</v>
          </cell>
          <cell r="F22">
            <v>997000</v>
          </cell>
        </row>
        <row r="23">
          <cell r="B23">
            <v>1982</v>
          </cell>
          <cell r="D23">
            <v>7943314</v>
          </cell>
          <cell r="F23">
            <v>1962000</v>
          </cell>
        </row>
        <row r="24">
          <cell r="B24">
            <v>1983</v>
          </cell>
          <cell r="D24">
            <v>8498294</v>
          </cell>
          <cell r="F24">
            <v>1933000</v>
          </cell>
        </row>
        <row r="25">
          <cell r="B25">
            <v>1984</v>
          </cell>
          <cell r="D25">
            <v>9175634</v>
          </cell>
          <cell r="F25">
            <v>866000</v>
          </cell>
        </row>
        <row r="26">
          <cell r="B26">
            <v>1985</v>
          </cell>
          <cell r="D26">
            <v>9916901</v>
          </cell>
          <cell r="F26">
            <v>1274000</v>
          </cell>
        </row>
        <row r="27">
          <cell r="B27">
            <v>1986</v>
          </cell>
          <cell r="D27">
            <v>11070674</v>
          </cell>
          <cell r="F27">
            <v>43000</v>
          </cell>
        </row>
        <row r="28">
          <cell r="B28">
            <v>1987</v>
          </cell>
          <cell r="D28">
            <v>12570348</v>
          </cell>
          <cell r="F28">
            <v>2956000</v>
          </cell>
        </row>
        <row r="29">
          <cell r="B29">
            <v>1988</v>
          </cell>
          <cell r="D29">
            <v>14897399</v>
          </cell>
          <cell r="F29">
            <v>1747000</v>
          </cell>
        </row>
        <row r="30">
          <cell r="B30">
            <v>1989</v>
          </cell>
          <cell r="D30">
            <v>18293665</v>
          </cell>
          <cell r="F30">
            <v>4552000</v>
          </cell>
        </row>
        <row r="31">
          <cell r="B31">
            <v>1990</v>
          </cell>
          <cell r="D31">
            <v>21219109</v>
          </cell>
          <cell r="F31">
            <v>1529000</v>
          </cell>
        </row>
        <row r="32">
          <cell r="B32">
            <v>1991</v>
          </cell>
          <cell r="D32">
            <v>24144689</v>
          </cell>
          <cell r="F32">
            <v>162000</v>
          </cell>
        </row>
        <row r="33">
          <cell r="B33">
            <v>1992</v>
          </cell>
          <cell r="D33">
            <v>25892784</v>
          </cell>
          <cell r="F33">
            <v>355000</v>
          </cell>
        </row>
        <row r="34">
          <cell r="B34">
            <v>1993</v>
          </cell>
          <cell r="D34">
            <v>27149047</v>
          </cell>
          <cell r="F34">
            <v>5014000</v>
          </cell>
        </row>
        <row r="35">
          <cell r="B35">
            <v>1994</v>
          </cell>
          <cell r="D35">
            <v>28839000</v>
          </cell>
          <cell r="F35">
            <v>13865000</v>
          </cell>
        </row>
        <row r="36">
          <cell r="B36">
            <v>1995</v>
          </cell>
          <cell r="D36">
            <v>30431080</v>
          </cell>
          <cell r="F36">
            <v>2427000</v>
          </cell>
        </row>
        <row r="37">
          <cell r="B37">
            <v>1996</v>
          </cell>
          <cell r="D37">
            <v>31121694</v>
          </cell>
          <cell r="F37">
            <v>21020000</v>
          </cell>
        </row>
        <row r="38">
          <cell r="B38">
            <v>1997</v>
          </cell>
          <cell r="D38">
            <v>30999041</v>
          </cell>
          <cell r="F38">
            <v>3683000</v>
          </cell>
        </row>
        <row r="39">
          <cell r="B39">
            <v>1998</v>
          </cell>
          <cell r="D39">
            <v>30949655</v>
          </cell>
          <cell r="F39">
            <v>-624000</v>
          </cell>
        </row>
        <row r="40">
          <cell r="B40">
            <v>1999</v>
          </cell>
          <cell r="D40">
            <v>30969430</v>
          </cell>
          <cell r="F40">
            <v>2409000</v>
          </cell>
        </row>
        <row r="41">
          <cell r="B41" t="str">
            <v>2000</v>
          </cell>
          <cell r="D41">
            <v>32117912</v>
          </cell>
          <cell r="F41">
            <v>8206000</v>
          </cell>
        </row>
        <row r="43">
          <cell r="A43" t="str">
            <v>4)</v>
          </cell>
          <cell r="B43" t="str">
            <v>Totals</v>
          </cell>
          <cell r="D43">
            <v>443248138.26151526</v>
          </cell>
          <cell r="F43">
            <v>79422000</v>
          </cell>
        </row>
        <row r="46">
          <cell r="A46" t="str">
            <v>5)</v>
          </cell>
          <cell r="B46" t="str">
            <v>Basic Catastrophe Provision</v>
          </cell>
          <cell r="F46">
            <v>0.1792</v>
          </cell>
        </row>
        <row r="48">
          <cell r="A48" t="str">
            <v>6)</v>
          </cell>
          <cell r="B48" t="str">
            <v>Catastrophe Provision w/ULAE</v>
          </cell>
          <cell r="F48">
            <v>0.2064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Maryland Catastrophe Factor</v>
          </cell>
          <cell r="F52">
            <v>0.2064</v>
          </cell>
        </row>
        <row r="54">
          <cell r="A54" t="str">
            <v>C:\files\Non-modelled Cats\Starting 6-1\[HOCAT_2000-2.XLW]MARYLAND</v>
          </cell>
          <cell r="G54">
            <v>37089.825801273146</v>
          </cell>
        </row>
      </sheetData>
      <sheetData sheetId="32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MICHIGAN</v>
          </cell>
        </row>
        <row r="4">
          <cell r="A4" t="str">
            <v>BASIC CATASTROPHE PROVISION</v>
          </cell>
        </row>
        <row r="5">
          <cell r="A5">
            <v>21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3365432.359067098</v>
          </cell>
          <cell r="F12">
            <v>446000</v>
          </cell>
        </row>
        <row r="13">
          <cell r="B13">
            <v>1972</v>
          </cell>
          <cell r="D13">
            <v>3606291.572466176</v>
          </cell>
          <cell r="F13">
            <v>0</v>
          </cell>
        </row>
        <row r="14">
          <cell r="B14">
            <v>1973</v>
          </cell>
          <cell r="D14">
            <v>3864388.737631815</v>
          </cell>
          <cell r="F14">
            <v>283000</v>
          </cell>
        </row>
        <row r="15">
          <cell r="B15">
            <v>1974</v>
          </cell>
          <cell r="D15">
            <v>4140957.5502857314</v>
          </cell>
          <cell r="F15">
            <v>294000</v>
          </cell>
        </row>
        <row r="16">
          <cell r="B16">
            <v>1975</v>
          </cell>
          <cell r="D16">
            <v>4437320</v>
          </cell>
          <cell r="F16">
            <v>1122000</v>
          </cell>
        </row>
        <row r="17">
          <cell r="B17">
            <v>1976</v>
          </cell>
          <cell r="D17">
            <v>4986373.452209804</v>
          </cell>
          <cell r="F17">
            <v>864000</v>
          </cell>
        </row>
        <row r="18">
          <cell r="B18">
            <v>1977</v>
          </cell>
          <cell r="D18">
            <v>5937306.049875458</v>
          </cell>
          <cell r="F18">
            <v>254000</v>
          </cell>
        </row>
        <row r="19">
          <cell r="B19">
            <v>1978</v>
          </cell>
          <cell r="D19">
            <v>7719719.6113975085</v>
          </cell>
          <cell r="F19">
            <v>272000</v>
          </cell>
        </row>
        <row r="20">
          <cell r="B20">
            <v>1979</v>
          </cell>
          <cell r="D20">
            <v>9520620.54460508</v>
          </cell>
          <cell r="F20">
            <v>2323000</v>
          </cell>
        </row>
        <row r="21">
          <cell r="B21">
            <v>1980</v>
          </cell>
          <cell r="D21">
            <v>11976689.70760791</v>
          </cell>
          <cell r="F21">
            <v>5255000</v>
          </cell>
        </row>
        <row r="22">
          <cell r="B22">
            <v>1981</v>
          </cell>
          <cell r="D22">
            <v>13759178</v>
          </cell>
          <cell r="F22">
            <v>294000</v>
          </cell>
        </row>
        <row r="23">
          <cell r="B23">
            <v>1982</v>
          </cell>
          <cell r="D23">
            <v>14461267</v>
          </cell>
          <cell r="F23">
            <v>3421000</v>
          </cell>
        </row>
        <row r="24">
          <cell r="B24">
            <v>1983</v>
          </cell>
          <cell r="D24">
            <v>14313691</v>
          </cell>
          <cell r="F24">
            <v>14734000</v>
          </cell>
        </row>
        <row r="25">
          <cell r="B25">
            <v>1984</v>
          </cell>
          <cell r="D25">
            <v>14278650</v>
          </cell>
          <cell r="F25">
            <v>4865000</v>
          </cell>
        </row>
        <row r="26">
          <cell r="B26">
            <v>1985</v>
          </cell>
          <cell r="D26">
            <v>14349667</v>
          </cell>
          <cell r="F26">
            <v>2515000</v>
          </cell>
        </row>
        <row r="27">
          <cell r="B27">
            <v>1986</v>
          </cell>
          <cell r="D27">
            <v>13652141</v>
          </cell>
          <cell r="F27">
            <v>523000</v>
          </cell>
        </row>
        <row r="28">
          <cell r="B28">
            <v>1987</v>
          </cell>
          <cell r="D28">
            <v>13573025</v>
          </cell>
          <cell r="F28">
            <v>327000</v>
          </cell>
        </row>
        <row r="29">
          <cell r="B29">
            <v>1988</v>
          </cell>
          <cell r="D29">
            <v>14814789</v>
          </cell>
          <cell r="F29">
            <v>267000</v>
          </cell>
        </row>
        <row r="30">
          <cell r="B30">
            <v>1989</v>
          </cell>
          <cell r="D30">
            <v>16205498</v>
          </cell>
          <cell r="F30">
            <v>25000</v>
          </cell>
        </row>
        <row r="31">
          <cell r="B31">
            <v>1990</v>
          </cell>
          <cell r="D31">
            <v>17708641</v>
          </cell>
          <cell r="F31">
            <v>464000</v>
          </cell>
        </row>
        <row r="32">
          <cell r="B32">
            <v>1991</v>
          </cell>
          <cell r="D32">
            <v>19287517</v>
          </cell>
          <cell r="F32">
            <v>6201000</v>
          </cell>
        </row>
        <row r="33">
          <cell r="B33">
            <v>1992</v>
          </cell>
          <cell r="D33">
            <v>20173868</v>
          </cell>
          <cell r="F33">
            <v>1013000</v>
          </cell>
        </row>
        <row r="34">
          <cell r="B34">
            <v>1993</v>
          </cell>
          <cell r="D34">
            <v>21492188</v>
          </cell>
          <cell r="F34">
            <v>41000</v>
          </cell>
        </row>
        <row r="35">
          <cell r="B35">
            <v>1994</v>
          </cell>
          <cell r="D35">
            <v>23166192</v>
          </cell>
          <cell r="F35">
            <v>1850000</v>
          </cell>
        </row>
        <row r="36">
          <cell r="B36">
            <v>1995</v>
          </cell>
          <cell r="D36">
            <v>25501750</v>
          </cell>
          <cell r="F36">
            <v>4855000</v>
          </cell>
        </row>
        <row r="37">
          <cell r="B37">
            <v>1996</v>
          </cell>
          <cell r="D37">
            <v>28761106</v>
          </cell>
          <cell r="F37">
            <v>7448000</v>
          </cell>
        </row>
        <row r="38">
          <cell r="B38">
            <v>1997</v>
          </cell>
          <cell r="D38">
            <v>30502724</v>
          </cell>
          <cell r="F38">
            <v>14422000</v>
          </cell>
        </row>
        <row r="39">
          <cell r="B39">
            <v>1998</v>
          </cell>
          <cell r="D39">
            <v>31253404</v>
          </cell>
          <cell r="F39">
            <v>20248000</v>
          </cell>
        </row>
        <row r="40">
          <cell r="B40">
            <v>1999</v>
          </cell>
          <cell r="D40">
            <v>32900006</v>
          </cell>
          <cell r="F40">
            <v>35617000</v>
          </cell>
        </row>
        <row r="41">
          <cell r="B41" t="str">
            <v>2000</v>
          </cell>
          <cell r="D41">
            <v>34836785</v>
          </cell>
          <cell r="F41">
            <v>10922000</v>
          </cell>
        </row>
        <row r="43">
          <cell r="A43" t="str">
            <v>4)</v>
          </cell>
          <cell r="B43" t="str">
            <v>Totals</v>
          </cell>
          <cell r="D43">
            <v>474547186.58514655</v>
          </cell>
          <cell r="F43">
            <v>141165000</v>
          </cell>
        </row>
        <row r="46">
          <cell r="A46" t="str">
            <v>5)</v>
          </cell>
          <cell r="B46" t="str">
            <v>Basic Catastrophe Provision</v>
          </cell>
          <cell r="F46">
            <v>0.2975</v>
          </cell>
        </row>
        <row r="48">
          <cell r="A48" t="str">
            <v>6)</v>
          </cell>
          <cell r="B48" t="str">
            <v>Catastrophe Provision w/ULAE</v>
          </cell>
          <cell r="F48">
            <v>0.3427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Michigan Catastrophe Factor</v>
          </cell>
          <cell r="F52">
            <v>0.3427</v>
          </cell>
        </row>
        <row r="54">
          <cell r="A54" t="str">
            <v>C:\files\Non-modelled Cats\Starting 6-1\[HOCAT_2000-2.XLW]MICHIGAN</v>
          </cell>
          <cell r="G54">
            <v>37089.825801273146</v>
          </cell>
        </row>
      </sheetData>
      <sheetData sheetId="33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MINNESOTA</v>
          </cell>
        </row>
        <row r="4">
          <cell r="A4" t="str">
            <v>BASIC CATASTROPHE PROVISION</v>
          </cell>
        </row>
        <row r="5">
          <cell r="A5">
            <v>22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731519.3749468084</v>
          </cell>
          <cell r="F12">
            <v>21000</v>
          </cell>
        </row>
        <row r="13">
          <cell r="B13">
            <v>1972</v>
          </cell>
          <cell r="D13">
            <v>804281.9395926456</v>
          </cell>
          <cell r="F13">
            <v>0</v>
          </cell>
        </row>
        <row r="14">
          <cell r="B14">
            <v>1973</v>
          </cell>
          <cell r="D14">
            <v>884282.0306734109</v>
          </cell>
          <cell r="F14">
            <v>0</v>
          </cell>
        </row>
        <row r="15">
          <cell r="B15">
            <v>1974</v>
          </cell>
          <cell r="D15">
            <v>972239.5484448366</v>
          </cell>
          <cell r="F15">
            <v>148000</v>
          </cell>
        </row>
        <row r="16">
          <cell r="B16">
            <v>1975</v>
          </cell>
          <cell r="D16">
            <v>1068946</v>
          </cell>
          <cell r="F16">
            <v>820000</v>
          </cell>
        </row>
        <row r="17">
          <cell r="B17">
            <v>1976</v>
          </cell>
          <cell r="D17">
            <v>1228472.4334767838</v>
          </cell>
          <cell r="F17">
            <v>43000</v>
          </cell>
        </row>
        <row r="18">
          <cell r="B18">
            <v>1977</v>
          </cell>
          <cell r="D18">
            <v>1473288.1926385155</v>
          </cell>
          <cell r="F18">
            <v>22000</v>
          </cell>
        </row>
        <row r="19">
          <cell r="B19">
            <v>1978</v>
          </cell>
          <cell r="D19">
            <v>1985969.9134272435</v>
          </cell>
          <cell r="F19">
            <v>67000</v>
          </cell>
        </row>
        <row r="20">
          <cell r="B20">
            <v>1979</v>
          </cell>
          <cell r="D20">
            <v>2325643.404742666</v>
          </cell>
          <cell r="F20">
            <v>2758000</v>
          </cell>
        </row>
        <row r="21">
          <cell r="B21">
            <v>1980</v>
          </cell>
          <cell r="D21">
            <v>2767626.187268367</v>
          </cell>
          <cell r="F21">
            <v>813000</v>
          </cell>
        </row>
        <row r="22">
          <cell r="B22">
            <v>1981</v>
          </cell>
          <cell r="D22">
            <v>2862315</v>
          </cell>
          <cell r="F22">
            <v>875000</v>
          </cell>
        </row>
        <row r="23">
          <cell r="B23">
            <v>1982</v>
          </cell>
          <cell r="D23">
            <v>2870319</v>
          </cell>
          <cell r="F23">
            <v>142000</v>
          </cell>
        </row>
        <row r="24">
          <cell r="B24">
            <v>1983</v>
          </cell>
          <cell r="D24">
            <v>2777245</v>
          </cell>
          <cell r="F24">
            <v>1217000</v>
          </cell>
        </row>
        <row r="25">
          <cell r="B25">
            <v>1984</v>
          </cell>
          <cell r="D25">
            <v>2821011</v>
          </cell>
          <cell r="F25">
            <v>790000</v>
          </cell>
        </row>
        <row r="26">
          <cell r="B26">
            <v>1985</v>
          </cell>
          <cell r="D26">
            <v>3029316</v>
          </cell>
          <cell r="F26">
            <v>25000</v>
          </cell>
        </row>
        <row r="27">
          <cell r="B27">
            <v>1986</v>
          </cell>
          <cell r="D27">
            <v>3539007</v>
          </cell>
          <cell r="F27">
            <v>90000</v>
          </cell>
        </row>
        <row r="28">
          <cell r="B28">
            <v>1987</v>
          </cell>
          <cell r="D28">
            <v>4086186</v>
          </cell>
          <cell r="F28">
            <v>871000</v>
          </cell>
        </row>
        <row r="29">
          <cell r="B29">
            <v>1988</v>
          </cell>
          <cell r="D29">
            <v>4651366</v>
          </cell>
          <cell r="F29">
            <v>9000</v>
          </cell>
        </row>
        <row r="30">
          <cell r="B30">
            <v>1989</v>
          </cell>
          <cell r="D30">
            <v>5099395</v>
          </cell>
          <cell r="F30">
            <v>370000</v>
          </cell>
        </row>
        <row r="31">
          <cell r="B31">
            <v>1990</v>
          </cell>
          <cell r="D31">
            <v>5365445</v>
          </cell>
          <cell r="F31">
            <v>714000</v>
          </cell>
        </row>
        <row r="32">
          <cell r="B32">
            <v>1991</v>
          </cell>
          <cell r="D32">
            <v>5519497</v>
          </cell>
          <cell r="F32">
            <v>764000</v>
          </cell>
        </row>
        <row r="33">
          <cell r="B33">
            <v>1992</v>
          </cell>
          <cell r="D33">
            <v>5719858</v>
          </cell>
          <cell r="F33">
            <v>430000</v>
          </cell>
        </row>
        <row r="34">
          <cell r="B34">
            <v>1993</v>
          </cell>
          <cell r="D34">
            <v>5859889</v>
          </cell>
          <cell r="F34">
            <v>422000</v>
          </cell>
        </row>
        <row r="35">
          <cell r="B35">
            <v>1994</v>
          </cell>
          <cell r="D35">
            <v>5901932</v>
          </cell>
          <cell r="F35">
            <v>356000</v>
          </cell>
        </row>
        <row r="36">
          <cell r="B36">
            <v>1995</v>
          </cell>
          <cell r="D36">
            <v>6222733</v>
          </cell>
          <cell r="F36">
            <v>6000</v>
          </cell>
        </row>
        <row r="37">
          <cell r="B37">
            <v>1996</v>
          </cell>
          <cell r="D37">
            <v>6543222</v>
          </cell>
          <cell r="F37">
            <v>2096000</v>
          </cell>
        </row>
        <row r="38">
          <cell r="B38">
            <v>1997</v>
          </cell>
          <cell r="D38">
            <v>6853448</v>
          </cell>
          <cell r="F38">
            <v>3750000</v>
          </cell>
        </row>
        <row r="39">
          <cell r="B39">
            <v>1998</v>
          </cell>
          <cell r="D39">
            <v>7116595</v>
          </cell>
          <cell r="F39">
            <v>68850000</v>
          </cell>
        </row>
        <row r="40">
          <cell r="B40">
            <v>1999</v>
          </cell>
          <cell r="D40">
            <v>7355554</v>
          </cell>
          <cell r="F40">
            <v>11157000</v>
          </cell>
        </row>
        <row r="41">
          <cell r="B41" t="str">
            <v>2000</v>
          </cell>
          <cell r="D41">
            <v>7639139</v>
          </cell>
          <cell r="F41">
            <v>9149000</v>
          </cell>
        </row>
        <row r="43">
          <cell r="A43" t="str">
            <v>4)</v>
          </cell>
          <cell r="B43" t="str">
            <v>Totals</v>
          </cell>
          <cell r="D43">
            <v>116075741.02521127</v>
          </cell>
          <cell r="F43">
            <v>106775000</v>
          </cell>
        </row>
        <row r="46">
          <cell r="A46" t="str">
            <v>5)</v>
          </cell>
          <cell r="B46" t="str">
            <v>Basic Catastrophe Provision</v>
          </cell>
          <cell r="F46">
            <v>0.9199</v>
          </cell>
        </row>
        <row r="48">
          <cell r="A48" t="str">
            <v>6)</v>
          </cell>
          <cell r="B48" t="str">
            <v>Catastrophe Provision w/ULAE</v>
          </cell>
          <cell r="F48">
            <v>1.0597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Minnesota Catastrophe Factor</v>
          </cell>
          <cell r="F52">
            <v>1.0597</v>
          </cell>
        </row>
        <row r="54">
          <cell r="A54" t="str">
            <v>C:\files\Non-modelled Cats\Starting 6-1\[HOCAT_2000-2.XLW]MINNESOTA</v>
          </cell>
          <cell r="G54">
            <v>37089.825801273146</v>
          </cell>
        </row>
      </sheetData>
      <sheetData sheetId="34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MISSISSIPPI</v>
          </cell>
        </row>
        <row r="4">
          <cell r="A4" t="str">
            <v>BASIC CATASTROPHE PROVISION</v>
          </cell>
        </row>
        <row r="5">
          <cell r="A5">
            <v>23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0</v>
          </cell>
          <cell r="F12">
            <v>0</v>
          </cell>
        </row>
        <row r="13">
          <cell r="B13">
            <v>1972</v>
          </cell>
          <cell r="D13">
            <v>0</v>
          </cell>
          <cell r="F13">
            <v>0</v>
          </cell>
        </row>
        <row r="14">
          <cell r="B14">
            <v>1973</v>
          </cell>
          <cell r="D14">
            <v>0</v>
          </cell>
          <cell r="F14">
            <v>0</v>
          </cell>
        </row>
        <row r="15">
          <cell r="B15">
            <v>1974</v>
          </cell>
          <cell r="D15">
            <v>0</v>
          </cell>
          <cell r="F15">
            <v>0</v>
          </cell>
        </row>
        <row r="16">
          <cell r="B16">
            <v>1975</v>
          </cell>
          <cell r="D16">
            <v>0</v>
          </cell>
          <cell r="F16">
            <v>0</v>
          </cell>
        </row>
        <row r="17">
          <cell r="B17">
            <v>1976</v>
          </cell>
          <cell r="D17">
            <v>0</v>
          </cell>
          <cell r="F17">
            <v>0</v>
          </cell>
        </row>
        <row r="18">
          <cell r="B18">
            <v>1977</v>
          </cell>
          <cell r="D18">
            <v>0</v>
          </cell>
          <cell r="F18">
            <v>0</v>
          </cell>
        </row>
        <row r="19">
          <cell r="B19">
            <v>1978</v>
          </cell>
          <cell r="D19">
            <v>0</v>
          </cell>
          <cell r="F19">
            <v>0</v>
          </cell>
        </row>
        <row r="20">
          <cell r="B20">
            <v>1979</v>
          </cell>
          <cell r="D20">
            <v>0</v>
          </cell>
          <cell r="F20">
            <v>0</v>
          </cell>
        </row>
        <row r="21">
          <cell r="B21">
            <v>1980</v>
          </cell>
          <cell r="D21">
            <v>0</v>
          </cell>
          <cell r="F21">
            <v>0</v>
          </cell>
        </row>
        <row r="22">
          <cell r="B22">
            <v>1981</v>
          </cell>
          <cell r="D22">
            <v>592978</v>
          </cell>
          <cell r="F22">
            <v>36000</v>
          </cell>
        </row>
        <row r="23">
          <cell r="B23">
            <v>1982</v>
          </cell>
          <cell r="D23">
            <v>604736</v>
          </cell>
          <cell r="F23">
            <v>307000</v>
          </cell>
        </row>
        <row r="24">
          <cell r="B24">
            <v>1983</v>
          </cell>
          <cell r="D24">
            <v>584965</v>
          </cell>
          <cell r="F24">
            <v>440000</v>
          </cell>
        </row>
        <row r="25">
          <cell r="B25">
            <v>1984</v>
          </cell>
          <cell r="D25">
            <v>620308</v>
          </cell>
          <cell r="F25">
            <v>208000</v>
          </cell>
        </row>
        <row r="26">
          <cell r="B26">
            <v>1985</v>
          </cell>
          <cell r="D26">
            <v>758486</v>
          </cell>
          <cell r="F26">
            <v>280000</v>
          </cell>
        </row>
        <row r="27">
          <cell r="B27">
            <v>1986</v>
          </cell>
          <cell r="D27">
            <v>1239130</v>
          </cell>
          <cell r="F27">
            <v>699000</v>
          </cell>
        </row>
        <row r="28">
          <cell r="B28">
            <v>1987</v>
          </cell>
          <cell r="D28">
            <v>1711246</v>
          </cell>
          <cell r="F28">
            <v>1875000</v>
          </cell>
        </row>
        <row r="29">
          <cell r="B29">
            <v>1988</v>
          </cell>
          <cell r="D29">
            <v>1923912</v>
          </cell>
          <cell r="F29">
            <v>190000</v>
          </cell>
        </row>
        <row r="30">
          <cell r="B30">
            <v>1989</v>
          </cell>
          <cell r="D30">
            <v>2180367</v>
          </cell>
          <cell r="F30">
            <v>2037000</v>
          </cell>
        </row>
        <row r="31">
          <cell r="B31">
            <v>1990</v>
          </cell>
          <cell r="D31">
            <v>2389888</v>
          </cell>
          <cell r="F31">
            <v>0</v>
          </cell>
        </row>
        <row r="32">
          <cell r="B32">
            <v>1991</v>
          </cell>
          <cell r="D32">
            <v>2458537</v>
          </cell>
          <cell r="F32">
            <v>3241000</v>
          </cell>
        </row>
        <row r="33">
          <cell r="B33">
            <v>1992</v>
          </cell>
          <cell r="D33">
            <v>2428010</v>
          </cell>
          <cell r="F33">
            <v>390000</v>
          </cell>
        </row>
        <row r="34">
          <cell r="B34">
            <v>1993</v>
          </cell>
          <cell r="D34">
            <v>2399212</v>
          </cell>
          <cell r="F34">
            <v>207000</v>
          </cell>
        </row>
        <row r="35">
          <cell r="B35">
            <v>1994</v>
          </cell>
          <cell r="D35">
            <v>2459763</v>
          </cell>
          <cell r="F35">
            <v>2764000</v>
          </cell>
        </row>
        <row r="36">
          <cell r="B36">
            <v>1995</v>
          </cell>
          <cell r="D36">
            <v>2623095</v>
          </cell>
          <cell r="F36">
            <v>612000</v>
          </cell>
        </row>
        <row r="37">
          <cell r="B37">
            <v>1996</v>
          </cell>
          <cell r="D37">
            <v>2878235</v>
          </cell>
          <cell r="F37">
            <v>4526000</v>
          </cell>
        </row>
        <row r="38">
          <cell r="B38">
            <v>1997</v>
          </cell>
          <cell r="D38">
            <v>3133645</v>
          </cell>
          <cell r="F38">
            <v>209000</v>
          </cell>
        </row>
        <row r="39">
          <cell r="B39">
            <v>1998</v>
          </cell>
          <cell r="D39">
            <v>3431660</v>
          </cell>
          <cell r="F39">
            <v>1551000</v>
          </cell>
        </row>
        <row r="40">
          <cell r="B40">
            <v>1999</v>
          </cell>
          <cell r="D40">
            <v>3727742</v>
          </cell>
          <cell r="F40">
            <v>442000</v>
          </cell>
        </row>
        <row r="41">
          <cell r="B41" t="str">
            <v>2000</v>
          </cell>
          <cell r="D41">
            <v>4093248</v>
          </cell>
          <cell r="F41">
            <v>573000</v>
          </cell>
        </row>
        <row r="43">
          <cell r="A43" t="str">
            <v>4)</v>
          </cell>
          <cell r="B43" t="str">
            <v>Totals</v>
          </cell>
          <cell r="D43">
            <v>42239163</v>
          </cell>
          <cell r="F43">
            <v>20587000</v>
          </cell>
        </row>
        <row r="46">
          <cell r="A46" t="str">
            <v>5)</v>
          </cell>
          <cell r="B46" t="str">
            <v>Basic Catastrophe Provision</v>
          </cell>
          <cell r="F46">
            <v>0.4874</v>
          </cell>
        </row>
        <row r="48">
          <cell r="A48" t="str">
            <v>6)</v>
          </cell>
          <cell r="B48" t="str">
            <v>Catastrophe Provision w/ULAE</v>
          </cell>
          <cell r="F48">
            <v>0.5615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Mississippi Catastrophe Factor</v>
          </cell>
          <cell r="F52">
            <v>0.5615</v>
          </cell>
        </row>
        <row r="54">
          <cell r="A54" t="str">
            <v>C:\files\Non-modelled Cats\Starting 6-1\[HOCAT_2000-2.XLW]MISSISSIPPI</v>
          </cell>
          <cell r="G54">
            <v>37089.825801273146</v>
          </cell>
        </row>
      </sheetData>
      <sheetData sheetId="35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MISSOURI</v>
          </cell>
        </row>
        <row r="4">
          <cell r="A4" t="str">
            <v>BASIC CATASTROPHE PROVISION</v>
          </cell>
        </row>
        <row r="5">
          <cell r="A5">
            <v>24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748660.0025699892</v>
          </cell>
          <cell r="F12">
            <v>295000</v>
          </cell>
        </row>
        <row r="13">
          <cell r="B13">
            <v>1972</v>
          </cell>
          <cell r="D13">
            <v>819355.79550908</v>
          </cell>
          <cell r="F13">
            <v>83000</v>
          </cell>
        </row>
        <row r="14">
          <cell r="B14">
            <v>1973</v>
          </cell>
          <cell r="D14">
            <v>896727.3760181359</v>
          </cell>
          <cell r="F14">
            <v>376000</v>
          </cell>
        </row>
        <row r="15">
          <cell r="B15">
            <v>1974</v>
          </cell>
          <cell r="D15">
            <v>981405.1371916613</v>
          </cell>
          <cell r="F15">
            <v>4218000</v>
          </cell>
        </row>
        <row r="16">
          <cell r="B16">
            <v>1975</v>
          </cell>
          <cell r="D16">
            <v>1074079</v>
          </cell>
          <cell r="F16">
            <v>559000</v>
          </cell>
        </row>
        <row r="17">
          <cell r="B17">
            <v>1976</v>
          </cell>
          <cell r="D17">
            <v>1205356.9910009038</v>
          </cell>
          <cell r="F17">
            <v>65000</v>
          </cell>
        </row>
        <row r="18">
          <cell r="B18">
            <v>1977</v>
          </cell>
          <cell r="D18">
            <v>1307400.0851546978</v>
          </cell>
          <cell r="F18">
            <v>447000</v>
          </cell>
        </row>
        <row r="19">
          <cell r="B19">
            <v>1978</v>
          </cell>
          <cell r="D19">
            <v>1528014.9937685584</v>
          </cell>
          <cell r="F19">
            <v>65000</v>
          </cell>
        </row>
        <row r="20">
          <cell r="B20">
            <v>1979</v>
          </cell>
          <cell r="D20">
            <v>1657085.4188955952</v>
          </cell>
          <cell r="F20">
            <v>1940000</v>
          </cell>
        </row>
        <row r="21">
          <cell r="B21">
            <v>1980</v>
          </cell>
          <cell r="D21">
            <v>1748756.5429507187</v>
          </cell>
          <cell r="F21">
            <v>481000</v>
          </cell>
        </row>
        <row r="22">
          <cell r="B22">
            <v>1981</v>
          </cell>
          <cell r="D22">
            <v>1899677</v>
          </cell>
          <cell r="F22">
            <v>624000</v>
          </cell>
        </row>
        <row r="23">
          <cell r="B23">
            <v>1982</v>
          </cell>
          <cell r="D23">
            <v>2031919</v>
          </cell>
          <cell r="F23">
            <v>2675000</v>
          </cell>
        </row>
        <row r="24">
          <cell r="B24">
            <v>1983</v>
          </cell>
          <cell r="D24">
            <v>1950602</v>
          </cell>
          <cell r="F24">
            <v>813000</v>
          </cell>
        </row>
        <row r="25">
          <cell r="B25">
            <v>1984</v>
          </cell>
          <cell r="D25">
            <v>2082217</v>
          </cell>
          <cell r="F25">
            <v>3615000</v>
          </cell>
        </row>
        <row r="26">
          <cell r="B26">
            <v>1985</v>
          </cell>
          <cell r="D26">
            <v>2398193</v>
          </cell>
          <cell r="F26">
            <v>1879000</v>
          </cell>
        </row>
        <row r="27">
          <cell r="B27">
            <v>1986</v>
          </cell>
          <cell r="D27">
            <v>2782086</v>
          </cell>
          <cell r="F27">
            <v>388000</v>
          </cell>
        </row>
        <row r="28">
          <cell r="B28">
            <v>1987</v>
          </cell>
          <cell r="D28">
            <v>3246423</v>
          </cell>
          <cell r="F28">
            <v>625000</v>
          </cell>
        </row>
        <row r="29">
          <cell r="B29">
            <v>1988</v>
          </cell>
          <cell r="D29">
            <v>3588145</v>
          </cell>
          <cell r="F29">
            <v>121000</v>
          </cell>
        </row>
        <row r="30">
          <cell r="B30">
            <v>1989</v>
          </cell>
          <cell r="D30">
            <v>3858689</v>
          </cell>
          <cell r="F30">
            <v>376000</v>
          </cell>
        </row>
        <row r="31">
          <cell r="B31">
            <v>1990</v>
          </cell>
          <cell r="D31">
            <v>4083888</v>
          </cell>
          <cell r="F31">
            <v>1501000</v>
          </cell>
        </row>
        <row r="32">
          <cell r="B32">
            <v>1991</v>
          </cell>
          <cell r="D32">
            <v>4326154</v>
          </cell>
          <cell r="F32">
            <v>2370000</v>
          </cell>
        </row>
        <row r="33">
          <cell r="B33">
            <v>1992</v>
          </cell>
          <cell r="D33">
            <v>4171362</v>
          </cell>
          <cell r="F33">
            <v>704000</v>
          </cell>
        </row>
        <row r="34">
          <cell r="B34">
            <v>1993</v>
          </cell>
          <cell r="D34">
            <v>3993066</v>
          </cell>
          <cell r="F34">
            <v>2227000</v>
          </cell>
        </row>
        <row r="35">
          <cell r="B35">
            <v>1994</v>
          </cell>
          <cell r="D35">
            <v>4099556</v>
          </cell>
          <cell r="F35">
            <v>3979000</v>
          </cell>
        </row>
        <row r="36">
          <cell r="B36">
            <v>1995</v>
          </cell>
          <cell r="D36">
            <v>4282047</v>
          </cell>
          <cell r="F36">
            <v>3974000</v>
          </cell>
        </row>
        <row r="37">
          <cell r="B37">
            <v>1996</v>
          </cell>
          <cell r="D37">
            <v>4565126</v>
          </cell>
          <cell r="F37">
            <v>4841000</v>
          </cell>
        </row>
        <row r="38">
          <cell r="B38">
            <v>1997</v>
          </cell>
          <cell r="D38">
            <v>4932842</v>
          </cell>
          <cell r="F38">
            <v>-232000</v>
          </cell>
        </row>
        <row r="39">
          <cell r="B39">
            <v>1998</v>
          </cell>
          <cell r="D39">
            <v>5459104</v>
          </cell>
          <cell r="F39">
            <v>1784000</v>
          </cell>
        </row>
        <row r="40">
          <cell r="B40">
            <v>1999</v>
          </cell>
          <cell r="D40">
            <v>6011216</v>
          </cell>
          <cell r="F40">
            <v>1267000</v>
          </cell>
        </row>
        <row r="41">
          <cell r="B41" t="str">
            <v>2000</v>
          </cell>
          <cell r="D41">
            <v>6656491</v>
          </cell>
          <cell r="F41">
            <v>69000</v>
          </cell>
        </row>
        <row r="43">
          <cell r="A43" t="str">
            <v>4)</v>
          </cell>
          <cell r="B43" t="str">
            <v>Totals</v>
          </cell>
          <cell r="D43">
            <v>88385644.34305933</v>
          </cell>
          <cell r="F43">
            <v>42129000</v>
          </cell>
        </row>
        <row r="46">
          <cell r="A46" t="str">
            <v>5)</v>
          </cell>
          <cell r="B46" t="str">
            <v>Basic Catastrophe Provision</v>
          </cell>
          <cell r="F46">
            <v>0.4766</v>
          </cell>
        </row>
        <row r="48">
          <cell r="A48" t="str">
            <v>6)</v>
          </cell>
          <cell r="B48" t="str">
            <v>Catastrophe Provision w/ULAE</v>
          </cell>
          <cell r="F48">
            <v>0.549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Missouri Catastrophe Factor</v>
          </cell>
          <cell r="F52">
            <v>0.549</v>
          </cell>
        </row>
        <row r="54">
          <cell r="A54" t="str">
            <v>C:\files\Non-modelled Cats\Starting 6-1\[HOCAT_2000-2.XLW]MISSOURI</v>
          </cell>
          <cell r="G54">
            <v>37089.825801273146</v>
          </cell>
        </row>
      </sheetData>
      <sheetData sheetId="36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MONTANA</v>
          </cell>
        </row>
        <row r="4">
          <cell r="A4" t="str">
            <v>BASIC CATASTROPHE PROVISION</v>
          </cell>
        </row>
        <row r="5">
          <cell r="A5">
            <v>25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92812.63491962117</v>
          </cell>
          <cell r="F12">
            <v>0</v>
          </cell>
        </row>
        <row r="13">
          <cell r="B13">
            <v>1972</v>
          </cell>
          <cell r="D13">
            <v>105818.91510133592</v>
          </cell>
          <cell r="F13">
            <v>0</v>
          </cell>
        </row>
        <row r="14">
          <cell r="B14">
            <v>1973</v>
          </cell>
          <cell r="D14">
            <v>120647.8277760487</v>
          </cell>
          <cell r="F14">
            <v>0</v>
          </cell>
        </row>
        <row r="15">
          <cell r="B15">
            <v>1974</v>
          </cell>
          <cell r="D15">
            <v>137554.78718658065</v>
          </cell>
          <cell r="F15">
            <v>1000</v>
          </cell>
        </row>
        <row r="16">
          <cell r="B16">
            <v>1975</v>
          </cell>
          <cell r="D16">
            <v>156831</v>
          </cell>
          <cell r="F16">
            <v>318000</v>
          </cell>
        </row>
        <row r="17">
          <cell r="B17">
            <v>1976</v>
          </cell>
          <cell r="D17">
            <v>186762.163224517</v>
          </cell>
          <cell r="F17">
            <v>127000</v>
          </cell>
        </row>
        <row r="18">
          <cell r="B18">
            <v>1977</v>
          </cell>
          <cell r="D18">
            <v>235107.59529642333</v>
          </cell>
          <cell r="F18">
            <v>3000</v>
          </cell>
        </row>
        <row r="19">
          <cell r="B19">
            <v>1978</v>
          </cell>
          <cell r="D19">
            <v>302874.61145194276</v>
          </cell>
          <cell r="F19">
            <v>2000</v>
          </cell>
        </row>
        <row r="20">
          <cell r="B20">
            <v>1979</v>
          </cell>
          <cell r="D20">
            <v>337634.60855904466</v>
          </cell>
          <cell r="F20">
            <v>7000</v>
          </cell>
        </row>
        <row r="21">
          <cell r="B21">
            <v>1980</v>
          </cell>
          <cell r="D21">
            <v>416054.9572235674</v>
          </cell>
          <cell r="F21">
            <v>16000</v>
          </cell>
        </row>
        <row r="22">
          <cell r="B22">
            <v>1981</v>
          </cell>
          <cell r="D22">
            <v>455988</v>
          </cell>
          <cell r="F22">
            <v>0</v>
          </cell>
        </row>
        <row r="23">
          <cell r="B23">
            <v>1982</v>
          </cell>
          <cell r="D23">
            <v>485127</v>
          </cell>
          <cell r="F23">
            <v>1017000</v>
          </cell>
        </row>
        <row r="24">
          <cell r="B24">
            <v>1983</v>
          </cell>
          <cell r="D24">
            <v>512887</v>
          </cell>
          <cell r="F24">
            <v>31000</v>
          </cell>
        </row>
        <row r="25">
          <cell r="B25">
            <v>1984</v>
          </cell>
          <cell r="D25">
            <v>570413</v>
          </cell>
          <cell r="F25">
            <v>27000</v>
          </cell>
        </row>
        <row r="26">
          <cell r="B26">
            <v>1985</v>
          </cell>
          <cell r="D26">
            <v>626272</v>
          </cell>
          <cell r="F26">
            <v>9000</v>
          </cell>
        </row>
        <row r="27">
          <cell r="B27">
            <v>1986</v>
          </cell>
          <cell r="D27">
            <v>772992</v>
          </cell>
          <cell r="F27">
            <v>0</v>
          </cell>
        </row>
        <row r="28">
          <cell r="B28">
            <v>1987</v>
          </cell>
          <cell r="D28">
            <v>949025</v>
          </cell>
          <cell r="F28">
            <v>0</v>
          </cell>
        </row>
        <row r="29">
          <cell r="B29">
            <v>1988</v>
          </cell>
          <cell r="D29">
            <v>1092300</v>
          </cell>
          <cell r="F29">
            <v>166000</v>
          </cell>
        </row>
        <row r="30">
          <cell r="B30">
            <v>1989</v>
          </cell>
          <cell r="D30">
            <v>1182788</v>
          </cell>
          <cell r="F30">
            <v>624000</v>
          </cell>
        </row>
        <row r="31">
          <cell r="B31">
            <v>1990</v>
          </cell>
          <cell r="D31">
            <v>1227617</v>
          </cell>
          <cell r="F31">
            <v>1175000</v>
          </cell>
        </row>
        <row r="32">
          <cell r="B32">
            <v>1991</v>
          </cell>
          <cell r="D32">
            <v>1232774</v>
          </cell>
          <cell r="F32">
            <v>7093000</v>
          </cell>
        </row>
        <row r="33">
          <cell r="B33">
            <v>1992</v>
          </cell>
          <cell r="D33">
            <v>1183568</v>
          </cell>
          <cell r="F33">
            <v>535000</v>
          </cell>
        </row>
        <row r="34">
          <cell r="B34">
            <v>1993</v>
          </cell>
          <cell r="D34">
            <v>1149343</v>
          </cell>
          <cell r="F34">
            <v>191000</v>
          </cell>
        </row>
        <row r="35">
          <cell r="B35">
            <v>1994</v>
          </cell>
          <cell r="D35">
            <v>1185562</v>
          </cell>
          <cell r="F35">
            <v>21000</v>
          </cell>
        </row>
        <row r="36">
          <cell r="B36">
            <v>1995</v>
          </cell>
          <cell r="D36">
            <v>1359504</v>
          </cell>
          <cell r="F36">
            <v>18000</v>
          </cell>
        </row>
        <row r="37">
          <cell r="B37">
            <v>1996</v>
          </cell>
          <cell r="D37">
            <v>1460658</v>
          </cell>
          <cell r="F37">
            <v>135000</v>
          </cell>
        </row>
        <row r="38">
          <cell r="B38">
            <v>1997</v>
          </cell>
          <cell r="D38">
            <v>1521319</v>
          </cell>
          <cell r="F38">
            <v>2427000</v>
          </cell>
        </row>
        <row r="39">
          <cell r="B39">
            <v>1998</v>
          </cell>
          <cell r="D39">
            <v>1581188</v>
          </cell>
          <cell r="F39">
            <v>1377000</v>
          </cell>
        </row>
        <row r="40">
          <cell r="B40">
            <v>1999</v>
          </cell>
          <cell r="D40">
            <v>1621660</v>
          </cell>
          <cell r="F40">
            <v>106000</v>
          </cell>
        </row>
        <row r="41">
          <cell r="B41" t="str">
            <v>2000</v>
          </cell>
          <cell r="D41">
            <v>1649727</v>
          </cell>
          <cell r="F41">
            <v>1060000</v>
          </cell>
        </row>
        <row r="43">
          <cell r="A43" t="str">
            <v>4)</v>
          </cell>
          <cell r="B43" t="str">
            <v>Totals</v>
          </cell>
          <cell r="D43">
            <v>23912811.10073908</v>
          </cell>
          <cell r="F43">
            <v>16486000</v>
          </cell>
        </row>
        <row r="46">
          <cell r="A46" t="str">
            <v>5)</v>
          </cell>
          <cell r="B46" t="str">
            <v>Basic Catastrophe Provision</v>
          </cell>
          <cell r="F46">
            <v>0.6894</v>
          </cell>
        </row>
        <row r="48">
          <cell r="A48" t="str">
            <v>6)</v>
          </cell>
          <cell r="B48" t="str">
            <v>Catastrophe Provision w/ULAE</v>
          </cell>
          <cell r="F48">
            <v>0.7942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Montana Catastrophe Factor</v>
          </cell>
          <cell r="F52">
            <v>0.7942</v>
          </cell>
        </row>
        <row r="54">
          <cell r="A54" t="str">
            <v>C:\files\Non-modelled Cats\Starting 6-1\[HOCAT_2000-2.XLW]MONTANA</v>
          </cell>
          <cell r="G54">
            <v>37089.825801273146</v>
          </cell>
        </row>
      </sheetData>
      <sheetData sheetId="37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NEBRASKA</v>
          </cell>
        </row>
        <row r="4">
          <cell r="A4" t="str">
            <v>BASIC CATASTROPHE PROVISION</v>
          </cell>
        </row>
        <row r="5">
          <cell r="A5">
            <v>26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205939.6948591911</v>
          </cell>
          <cell r="F12">
            <v>8000</v>
          </cell>
        </row>
        <row r="13">
          <cell r="B13">
            <v>1972</v>
          </cell>
          <cell r="D13">
            <v>224176.83281714568</v>
          </cell>
          <cell r="F13">
            <v>0</v>
          </cell>
        </row>
        <row r="14">
          <cell r="B14">
            <v>1973</v>
          </cell>
          <cell r="D14">
            <v>244028.97365798242</v>
          </cell>
          <cell r="F14">
            <v>14000</v>
          </cell>
        </row>
        <row r="15">
          <cell r="B15">
            <v>1974</v>
          </cell>
          <cell r="D15">
            <v>265639.1351248215</v>
          </cell>
          <cell r="F15">
            <v>2000</v>
          </cell>
        </row>
        <row r="16">
          <cell r="B16">
            <v>1975</v>
          </cell>
          <cell r="D16">
            <v>289163</v>
          </cell>
          <cell r="F16">
            <v>1492000</v>
          </cell>
        </row>
        <row r="17">
          <cell r="B17">
            <v>1976</v>
          </cell>
          <cell r="D17">
            <v>326909.728</v>
          </cell>
          <cell r="F17">
            <v>248000</v>
          </cell>
        </row>
        <row r="18">
          <cell r="B18">
            <v>1977</v>
          </cell>
          <cell r="D18">
            <v>384688.1864633494</v>
          </cell>
          <cell r="F18">
            <v>58000</v>
          </cell>
        </row>
        <row r="19">
          <cell r="B19">
            <v>1978</v>
          </cell>
          <cell r="D19">
            <v>497385.87925489957</v>
          </cell>
          <cell r="F19">
            <v>474000</v>
          </cell>
        </row>
        <row r="20">
          <cell r="B20">
            <v>1979</v>
          </cell>
          <cell r="D20">
            <v>579793.5539439606</v>
          </cell>
          <cell r="F20">
            <v>137000</v>
          </cell>
        </row>
        <row r="21">
          <cell r="B21">
            <v>1980</v>
          </cell>
          <cell r="D21">
            <v>662481.7761765368</v>
          </cell>
          <cell r="F21">
            <v>3235000</v>
          </cell>
        </row>
        <row r="22">
          <cell r="B22">
            <v>1981</v>
          </cell>
          <cell r="D22">
            <v>724905</v>
          </cell>
          <cell r="F22">
            <v>67000</v>
          </cell>
        </row>
        <row r="23">
          <cell r="B23">
            <v>1982</v>
          </cell>
          <cell r="D23">
            <v>722528</v>
          </cell>
          <cell r="F23">
            <v>90000</v>
          </cell>
        </row>
        <row r="24">
          <cell r="B24">
            <v>1983</v>
          </cell>
          <cell r="D24">
            <v>705586</v>
          </cell>
          <cell r="F24">
            <v>9000</v>
          </cell>
        </row>
        <row r="25">
          <cell r="B25">
            <v>1984</v>
          </cell>
          <cell r="D25">
            <v>745042</v>
          </cell>
          <cell r="F25">
            <v>208000</v>
          </cell>
        </row>
        <row r="26">
          <cell r="B26">
            <v>1985</v>
          </cell>
          <cell r="D26">
            <v>785194</v>
          </cell>
          <cell r="F26">
            <v>527000</v>
          </cell>
        </row>
        <row r="27">
          <cell r="B27">
            <v>1986</v>
          </cell>
          <cell r="D27">
            <v>854909</v>
          </cell>
          <cell r="F27">
            <v>1933000</v>
          </cell>
        </row>
        <row r="28">
          <cell r="B28">
            <v>1987</v>
          </cell>
          <cell r="D28">
            <v>926152</v>
          </cell>
          <cell r="F28">
            <v>367000</v>
          </cell>
        </row>
        <row r="29">
          <cell r="B29">
            <v>1988</v>
          </cell>
          <cell r="D29">
            <v>993269</v>
          </cell>
          <cell r="F29">
            <v>321000</v>
          </cell>
        </row>
        <row r="30">
          <cell r="B30">
            <v>1989</v>
          </cell>
          <cell r="D30">
            <v>1102034</v>
          </cell>
          <cell r="F30">
            <v>1498000</v>
          </cell>
        </row>
        <row r="31">
          <cell r="B31">
            <v>1990</v>
          </cell>
          <cell r="D31">
            <v>1193278</v>
          </cell>
          <cell r="F31">
            <v>203000</v>
          </cell>
        </row>
        <row r="32">
          <cell r="B32">
            <v>1991</v>
          </cell>
          <cell r="D32">
            <v>1305449</v>
          </cell>
          <cell r="F32">
            <v>2810000</v>
          </cell>
        </row>
        <row r="33">
          <cell r="B33">
            <v>1992</v>
          </cell>
          <cell r="D33">
            <v>1282564</v>
          </cell>
          <cell r="F33">
            <v>508000</v>
          </cell>
        </row>
        <row r="34">
          <cell r="B34">
            <v>1993</v>
          </cell>
          <cell r="D34">
            <v>1285188</v>
          </cell>
          <cell r="F34">
            <v>1282000</v>
          </cell>
        </row>
        <row r="35">
          <cell r="B35">
            <v>1994</v>
          </cell>
          <cell r="D35">
            <v>1312885</v>
          </cell>
          <cell r="F35">
            <v>279000</v>
          </cell>
        </row>
        <row r="36">
          <cell r="B36">
            <v>1995</v>
          </cell>
          <cell r="D36">
            <v>1439462</v>
          </cell>
          <cell r="F36">
            <v>2108000</v>
          </cell>
        </row>
        <row r="37">
          <cell r="B37">
            <v>1996</v>
          </cell>
          <cell r="D37">
            <v>1578396</v>
          </cell>
          <cell r="F37">
            <v>5221000</v>
          </cell>
        </row>
        <row r="38">
          <cell r="B38">
            <v>1997</v>
          </cell>
          <cell r="D38">
            <v>1800096</v>
          </cell>
          <cell r="F38">
            <v>2436000</v>
          </cell>
        </row>
        <row r="39">
          <cell r="B39">
            <v>1998</v>
          </cell>
          <cell r="D39">
            <v>1991045</v>
          </cell>
          <cell r="F39">
            <v>140000</v>
          </cell>
        </row>
        <row r="40">
          <cell r="B40">
            <v>1999</v>
          </cell>
          <cell r="D40">
            <v>2257917</v>
          </cell>
          <cell r="F40">
            <v>1225000</v>
          </cell>
        </row>
        <row r="41">
          <cell r="B41" t="str">
            <v>2000</v>
          </cell>
          <cell r="D41">
            <v>2488994</v>
          </cell>
          <cell r="F41">
            <v>144000</v>
          </cell>
        </row>
        <row r="43">
          <cell r="A43" t="str">
            <v>4)</v>
          </cell>
          <cell r="B43" t="str">
            <v>Totals</v>
          </cell>
          <cell r="D43">
            <v>29175099.760297887</v>
          </cell>
          <cell r="F43">
            <v>27044000</v>
          </cell>
        </row>
        <row r="46">
          <cell r="A46" t="str">
            <v>5)</v>
          </cell>
          <cell r="B46" t="str">
            <v>Basic Catastrophe Provision</v>
          </cell>
          <cell r="F46">
            <v>0.927</v>
          </cell>
        </row>
        <row r="48">
          <cell r="A48" t="str">
            <v>6)</v>
          </cell>
          <cell r="B48" t="str">
            <v>Catastrophe Provision w/ULAE</v>
          </cell>
          <cell r="F48">
            <v>1.0679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Nebraska Catastrophe Factor</v>
          </cell>
          <cell r="F52">
            <v>1.0679</v>
          </cell>
        </row>
        <row r="54">
          <cell r="A54" t="str">
            <v>C:\files\Non-modelled Cats\Starting 6-1\[HOCAT_2000-2.XLW]NEBRASKA</v>
          </cell>
          <cell r="G54">
            <v>37089.825801273146</v>
          </cell>
        </row>
      </sheetData>
      <sheetData sheetId="38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NEVADA</v>
          </cell>
        </row>
        <row r="4">
          <cell r="A4" t="str">
            <v>BASIC CATASTROPHE PROVISION</v>
          </cell>
        </row>
        <row r="5">
          <cell r="A5">
            <v>27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218354.56874852782</v>
          </cell>
          <cell r="F12">
            <v>0</v>
          </cell>
        </row>
        <row r="13">
          <cell r="B13">
            <v>1972</v>
          </cell>
          <cell r="D13">
            <v>252018.46035438546</v>
          </cell>
          <cell r="F13">
            <v>0</v>
          </cell>
        </row>
        <row r="14">
          <cell r="B14">
            <v>1973</v>
          </cell>
          <cell r="D14">
            <v>290872.3399900153</v>
          </cell>
          <cell r="F14">
            <v>0</v>
          </cell>
        </row>
        <row r="15">
          <cell r="B15">
            <v>1974</v>
          </cell>
          <cell r="D15">
            <v>335716.35209696175</v>
          </cell>
          <cell r="F15">
            <v>41000</v>
          </cell>
        </row>
        <row r="16">
          <cell r="B16">
            <v>1975</v>
          </cell>
          <cell r="D16">
            <v>387474</v>
          </cell>
          <cell r="F16">
            <v>24000</v>
          </cell>
        </row>
        <row r="17">
          <cell r="B17">
            <v>1976</v>
          </cell>
          <cell r="D17">
            <v>455226.5273159145</v>
          </cell>
          <cell r="F17">
            <v>1000</v>
          </cell>
        </row>
        <row r="18">
          <cell r="B18">
            <v>1977</v>
          </cell>
          <cell r="D18">
            <v>567590.9042411984</v>
          </cell>
          <cell r="F18">
            <v>0</v>
          </cell>
        </row>
        <row r="19">
          <cell r="B19">
            <v>1978</v>
          </cell>
          <cell r="D19">
            <v>719435.6647498254</v>
          </cell>
          <cell r="F19">
            <v>0</v>
          </cell>
        </row>
        <row r="20">
          <cell r="B20">
            <v>1979</v>
          </cell>
          <cell r="D20">
            <v>986988.586086006</v>
          </cell>
          <cell r="F20">
            <v>0</v>
          </cell>
        </row>
        <row r="21">
          <cell r="B21">
            <v>1980</v>
          </cell>
          <cell r="D21">
            <v>1270335.6719185277</v>
          </cell>
          <cell r="F21">
            <v>12000</v>
          </cell>
        </row>
        <row r="22">
          <cell r="B22">
            <v>1981</v>
          </cell>
          <cell r="D22">
            <v>1395261</v>
          </cell>
          <cell r="F22">
            <v>163000</v>
          </cell>
        </row>
        <row r="23">
          <cell r="B23">
            <v>1982</v>
          </cell>
          <cell r="D23">
            <v>1492972</v>
          </cell>
          <cell r="F23">
            <v>10000</v>
          </cell>
        </row>
        <row r="24">
          <cell r="B24">
            <v>1983</v>
          </cell>
          <cell r="D24">
            <v>1604655</v>
          </cell>
          <cell r="F24">
            <v>332000</v>
          </cell>
        </row>
        <row r="25">
          <cell r="B25">
            <v>1984</v>
          </cell>
          <cell r="D25">
            <v>1775206</v>
          </cell>
          <cell r="F25">
            <v>118000</v>
          </cell>
        </row>
        <row r="26">
          <cell r="B26">
            <v>1985</v>
          </cell>
          <cell r="D26">
            <v>1920758</v>
          </cell>
          <cell r="F26">
            <v>-13000</v>
          </cell>
        </row>
        <row r="27">
          <cell r="B27">
            <v>1986</v>
          </cell>
          <cell r="D27">
            <v>2203025</v>
          </cell>
          <cell r="F27">
            <v>279000</v>
          </cell>
        </row>
        <row r="28">
          <cell r="B28">
            <v>1987</v>
          </cell>
          <cell r="D28">
            <v>2665740</v>
          </cell>
          <cell r="F28">
            <v>140000</v>
          </cell>
        </row>
        <row r="29">
          <cell r="B29">
            <v>1988</v>
          </cell>
          <cell r="D29">
            <v>3211953</v>
          </cell>
          <cell r="F29">
            <v>4984000</v>
          </cell>
        </row>
        <row r="30">
          <cell r="B30">
            <v>1989</v>
          </cell>
          <cell r="D30">
            <v>3854273</v>
          </cell>
          <cell r="F30">
            <v>602000</v>
          </cell>
        </row>
        <row r="31">
          <cell r="B31">
            <v>1990</v>
          </cell>
          <cell r="D31">
            <v>4484431</v>
          </cell>
          <cell r="F31">
            <v>567000</v>
          </cell>
        </row>
        <row r="32">
          <cell r="B32">
            <v>1991</v>
          </cell>
          <cell r="D32">
            <v>4960786</v>
          </cell>
          <cell r="F32">
            <v>3982000</v>
          </cell>
        </row>
        <row r="33">
          <cell r="B33">
            <v>1992</v>
          </cell>
          <cell r="D33">
            <v>5147118</v>
          </cell>
          <cell r="F33">
            <v>1085000</v>
          </cell>
        </row>
        <row r="34">
          <cell r="B34">
            <v>1993</v>
          </cell>
          <cell r="D34">
            <v>5349328</v>
          </cell>
          <cell r="F34">
            <v>585000</v>
          </cell>
        </row>
        <row r="35">
          <cell r="B35">
            <v>1994</v>
          </cell>
          <cell r="D35">
            <v>5597204</v>
          </cell>
          <cell r="F35">
            <v>814000</v>
          </cell>
        </row>
        <row r="36">
          <cell r="B36">
            <v>1995</v>
          </cell>
          <cell r="D36">
            <v>6038644</v>
          </cell>
          <cell r="F36">
            <v>507000</v>
          </cell>
        </row>
        <row r="37">
          <cell r="B37">
            <v>1996</v>
          </cell>
          <cell r="D37">
            <v>6688710</v>
          </cell>
          <cell r="F37">
            <v>2992000</v>
          </cell>
        </row>
        <row r="38">
          <cell r="B38">
            <v>1997</v>
          </cell>
          <cell r="D38">
            <v>7308547</v>
          </cell>
          <cell r="F38">
            <v>-76000</v>
          </cell>
        </row>
        <row r="39">
          <cell r="B39">
            <v>1998</v>
          </cell>
          <cell r="D39">
            <v>7891561</v>
          </cell>
          <cell r="F39">
            <v>22000</v>
          </cell>
        </row>
        <row r="40">
          <cell r="B40">
            <v>1999</v>
          </cell>
          <cell r="D40">
            <v>8945541</v>
          </cell>
          <cell r="F40">
            <v>629000</v>
          </cell>
        </row>
        <row r="41">
          <cell r="B41" t="str">
            <v>2000</v>
          </cell>
          <cell r="D41">
            <v>9712480</v>
          </cell>
          <cell r="F41">
            <v>19000</v>
          </cell>
        </row>
        <row r="43">
          <cell r="A43" t="str">
            <v>4)</v>
          </cell>
          <cell r="B43" t="str">
            <v>Totals</v>
          </cell>
          <cell r="D43">
            <v>97732206.07550135</v>
          </cell>
          <cell r="F43">
            <v>17819000</v>
          </cell>
        </row>
        <row r="46">
          <cell r="A46" t="str">
            <v>5)</v>
          </cell>
          <cell r="B46" t="str">
            <v>Basic Catastrophe Provision</v>
          </cell>
          <cell r="F46">
            <v>0.1823</v>
          </cell>
        </row>
        <row r="48">
          <cell r="A48" t="str">
            <v>6)</v>
          </cell>
          <cell r="B48" t="str">
            <v>Catastrophe Provision w/ULAE</v>
          </cell>
          <cell r="F48">
            <v>0.21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Nevada Catastrophe Factor</v>
          </cell>
          <cell r="F52">
            <v>0.21</v>
          </cell>
        </row>
        <row r="54">
          <cell r="A54" t="str">
            <v>C:\files\Non-modelled Cats\Starting 6-1\[HOCAT_2000-2.XLW]NEVADA</v>
          </cell>
          <cell r="G54">
            <v>37089.825801273146</v>
          </cell>
        </row>
      </sheetData>
      <sheetData sheetId="39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NEW HAMPSHIRE</v>
          </cell>
        </row>
        <row r="4">
          <cell r="A4" t="str">
            <v>BASIC CATASTROPHE PROVISION</v>
          </cell>
        </row>
        <row r="5">
          <cell r="A5">
            <v>28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118454.87351904533</v>
          </cell>
          <cell r="F12">
            <v>4000</v>
          </cell>
        </row>
        <row r="13">
          <cell r="B13">
            <v>1972</v>
          </cell>
          <cell r="D13">
            <v>137597.5256651636</v>
          </cell>
          <cell r="F13">
            <v>5000</v>
          </cell>
        </row>
        <row r="14">
          <cell r="B14">
            <v>1973</v>
          </cell>
          <cell r="D14">
            <v>159833.68608410415</v>
          </cell>
          <cell r="F14">
            <v>0</v>
          </cell>
        </row>
        <row r="15">
          <cell r="B15">
            <v>1974</v>
          </cell>
          <cell r="D15">
            <v>185663.27471177623</v>
          </cell>
          <cell r="F15">
            <v>0</v>
          </cell>
        </row>
        <row r="16">
          <cell r="B16">
            <v>1975</v>
          </cell>
          <cell r="D16">
            <v>215667</v>
          </cell>
          <cell r="F16">
            <v>0</v>
          </cell>
        </row>
        <row r="17">
          <cell r="B17">
            <v>1976</v>
          </cell>
          <cell r="D17">
            <v>253748.94464464465</v>
          </cell>
          <cell r="F17">
            <v>1000</v>
          </cell>
        </row>
        <row r="18">
          <cell r="B18">
            <v>1977</v>
          </cell>
          <cell r="D18">
            <v>318190.79967588006</v>
          </cell>
          <cell r="F18">
            <v>11000</v>
          </cell>
        </row>
        <row r="19">
          <cell r="B19">
            <v>1978</v>
          </cell>
          <cell r="D19">
            <v>413992.44422215107</v>
          </cell>
          <cell r="F19">
            <v>5000</v>
          </cell>
        </row>
        <row r="20">
          <cell r="B20">
            <v>1979</v>
          </cell>
          <cell r="D20">
            <v>485071.3456147653</v>
          </cell>
          <cell r="F20">
            <v>2000</v>
          </cell>
        </row>
        <row r="21">
          <cell r="B21">
            <v>1980</v>
          </cell>
          <cell r="D21">
            <v>571763.4938882216</v>
          </cell>
          <cell r="F21">
            <v>0</v>
          </cell>
        </row>
        <row r="22">
          <cell r="B22">
            <v>1981</v>
          </cell>
          <cell r="D22">
            <v>650075</v>
          </cell>
          <cell r="F22">
            <v>22000</v>
          </cell>
        </row>
        <row r="23">
          <cell r="B23">
            <v>1982</v>
          </cell>
          <cell r="D23">
            <v>711204</v>
          </cell>
          <cell r="F23">
            <v>-3000</v>
          </cell>
        </row>
        <row r="24">
          <cell r="B24">
            <v>1983</v>
          </cell>
          <cell r="D24">
            <v>747726</v>
          </cell>
          <cell r="F24">
            <v>0</v>
          </cell>
        </row>
        <row r="25">
          <cell r="B25">
            <v>1984</v>
          </cell>
          <cell r="D25">
            <v>818547</v>
          </cell>
          <cell r="F25">
            <v>46000</v>
          </cell>
        </row>
        <row r="26">
          <cell r="B26">
            <v>1985</v>
          </cell>
          <cell r="D26">
            <v>967968</v>
          </cell>
          <cell r="F26">
            <v>3000</v>
          </cell>
        </row>
        <row r="27">
          <cell r="B27">
            <v>1986</v>
          </cell>
          <cell r="D27">
            <v>1160257</v>
          </cell>
          <cell r="F27">
            <v>137000</v>
          </cell>
        </row>
        <row r="28">
          <cell r="B28">
            <v>1987</v>
          </cell>
          <cell r="D28">
            <v>1398552</v>
          </cell>
          <cell r="F28">
            <v>9000</v>
          </cell>
        </row>
        <row r="29">
          <cell r="B29">
            <v>1988</v>
          </cell>
          <cell r="D29">
            <v>1682952</v>
          </cell>
          <cell r="F29">
            <v>-1000</v>
          </cell>
        </row>
        <row r="30">
          <cell r="B30">
            <v>1989</v>
          </cell>
          <cell r="D30">
            <v>2010041</v>
          </cell>
          <cell r="F30">
            <v>97000</v>
          </cell>
        </row>
        <row r="31">
          <cell r="B31">
            <v>1990</v>
          </cell>
          <cell r="D31">
            <v>2134225</v>
          </cell>
          <cell r="F31">
            <v>-20000</v>
          </cell>
        </row>
        <row r="32">
          <cell r="B32">
            <v>1991</v>
          </cell>
          <cell r="D32">
            <v>2178651</v>
          </cell>
          <cell r="F32">
            <v>7000</v>
          </cell>
        </row>
        <row r="33">
          <cell r="B33">
            <v>1992</v>
          </cell>
          <cell r="D33">
            <v>2155445</v>
          </cell>
          <cell r="F33">
            <v>16000</v>
          </cell>
        </row>
        <row r="34">
          <cell r="B34">
            <v>1993</v>
          </cell>
          <cell r="D34">
            <v>2125855</v>
          </cell>
          <cell r="F34">
            <v>-1000</v>
          </cell>
        </row>
        <row r="35">
          <cell r="B35">
            <v>1994</v>
          </cell>
          <cell r="D35">
            <v>2121886</v>
          </cell>
          <cell r="F35">
            <v>400000</v>
          </cell>
        </row>
        <row r="36">
          <cell r="B36">
            <v>1995</v>
          </cell>
          <cell r="D36">
            <v>2186668</v>
          </cell>
          <cell r="F36">
            <v>99000</v>
          </cell>
        </row>
        <row r="37">
          <cell r="B37">
            <v>1996</v>
          </cell>
          <cell r="D37">
            <v>2268929</v>
          </cell>
          <cell r="F37">
            <v>209000</v>
          </cell>
        </row>
        <row r="38">
          <cell r="B38">
            <v>1997</v>
          </cell>
          <cell r="D38">
            <v>2301628</v>
          </cell>
          <cell r="F38">
            <v>19000</v>
          </cell>
        </row>
        <row r="39">
          <cell r="B39">
            <v>1998</v>
          </cell>
          <cell r="D39">
            <v>2398394</v>
          </cell>
          <cell r="F39">
            <v>88000</v>
          </cell>
        </row>
        <row r="40">
          <cell r="B40">
            <v>1999</v>
          </cell>
          <cell r="D40">
            <v>2520756</v>
          </cell>
          <cell r="F40">
            <v>4000</v>
          </cell>
        </row>
        <row r="41">
          <cell r="B41" t="str">
            <v>2000</v>
          </cell>
          <cell r="D41">
            <v>2648761</v>
          </cell>
          <cell r="F41">
            <v>337000</v>
          </cell>
        </row>
        <row r="43">
          <cell r="A43" t="str">
            <v>4)</v>
          </cell>
          <cell r="B43" t="str">
            <v>Totals</v>
          </cell>
          <cell r="D43">
            <v>38048503.38802575</v>
          </cell>
          <cell r="F43">
            <v>1496000</v>
          </cell>
        </row>
        <row r="46">
          <cell r="A46" t="str">
            <v>5)</v>
          </cell>
          <cell r="B46" t="str">
            <v>Basic Catastrophe Provision</v>
          </cell>
          <cell r="F46">
            <v>0.0393</v>
          </cell>
        </row>
        <row r="48">
          <cell r="A48" t="str">
            <v>6)</v>
          </cell>
          <cell r="B48" t="str">
            <v>Catastrophe Provision w/ULAE</v>
          </cell>
          <cell r="F48">
            <v>0.0453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New Hampshire Catastrophe Factor</v>
          </cell>
          <cell r="F52">
            <v>0.0453</v>
          </cell>
        </row>
        <row r="54">
          <cell r="A54" t="str">
            <v>C:\files\Non-modelled Cats\Starting 6-1\[HOCAT_2000-2.XLW]NEW HAMPSHIRE</v>
          </cell>
          <cell r="G54">
            <v>37089.825801273146</v>
          </cell>
        </row>
      </sheetData>
      <sheetData sheetId="40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NEW JERSEY</v>
          </cell>
        </row>
        <row r="4">
          <cell r="A4" t="str">
            <v>BASIC CATASTROPHE PROVISION</v>
          </cell>
        </row>
        <row r="5">
          <cell r="A5">
            <v>29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4565071.671640531</v>
          </cell>
          <cell r="F12">
            <v>205000</v>
          </cell>
        </row>
        <row r="13">
          <cell r="B13">
            <v>1972</v>
          </cell>
          <cell r="D13">
            <v>5036650.884418863</v>
          </cell>
          <cell r="F13">
            <v>178000</v>
          </cell>
        </row>
        <row r="14">
          <cell r="B14">
            <v>1973</v>
          </cell>
          <cell r="D14">
            <v>5556944.984918708</v>
          </cell>
          <cell r="F14">
            <v>191000</v>
          </cell>
        </row>
        <row r="15">
          <cell r="B15">
            <v>1974</v>
          </cell>
          <cell r="D15">
            <v>6130986.299038696</v>
          </cell>
          <cell r="F15">
            <v>137000</v>
          </cell>
        </row>
        <row r="16">
          <cell r="B16">
            <v>1975</v>
          </cell>
          <cell r="D16">
            <v>6764327</v>
          </cell>
          <cell r="F16">
            <v>533000</v>
          </cell>
        </row>
        <row r="17">
          <cell r="B17">
            <v>1976</v>
          </cell>
          <cell r="D17">
            <v>7397974.4691046495</v>
          </cell>
          <cell r="F17">
            <v>370000</v>
          </cell>
        </row>
        <row r="18">
          <cell r="B18">
            <v>1977</v>
          </cell>
          <cell r="D18">
            <v>8031068.081920857</v>
          </cell>
          <cell r="F18">
            <v>191000</v>
          </cell>
        </row>
        <row r="19">
          <cell r="B19">
            <v>1978</v>
          </cell>
          <cell r="D19">
            <v>9334561.799424438</v>
          </cell>
          <cell r="F19">
            <v>761000</v>
          </cell>
        </row>
        <row r="20">
          <cell r="B20">
            <v>1979</v>
          </cell>
          <cell r="D20">
            <v>11649148.329324083</v>
          </cell>
          <cell r="F20">
            <v>1182000</v>
          </cell>
        </row>
        <row r="21">
          <cell r="B21">
            <v>1980</v>
          </cell>
          <cell r="D21">
            <v>13622408.59931775</v>
          </cell>
          <cell r="F21">
            <v>736000</v>
          </cell>
        </row>
        <row r="22">
          <cell r="B22">
            <v>1981</v>
          </cell>
          <cell r="D22">
            <v>15496760</v>
          </cell>
          <cell r="F22">
            <v>524000</v>
          </cell>
        </row>
        <row r="23">
          <cell r="B23">
            <v>1982</v>
          </cell>
          <cell r="D23">
            <v>16854139</v>
          </cell>
          <cell r="F23">
            <v>1174000</v>
          </cell>
        </row>
        <row r="24">
          <cell r="B24">
            <v>1983</v>
          </cell>
          <cell r="D24">
            <v>18327777</v>
          </cell>
          <cell r="F24">
            <v>537000</v>
          </cell>
        </row>
        <row r="25">
          <cell r="B25">
            <v>1984</v>
          </cell>
          <cell r="D25">
            <v>20135281</v>
          </cell>
          <cell r="F25">
            <v>3050000</v>
          </cell>
        </row>
        <row r="26">
          <cell r="B26">
            <v>1985</v>
          </cell>
          <cell r="D26">
            <v>22426951</v>
          </cell>
          <cell r="F26">
            <v>867000</v>
          </cell>
        </row>
        <row r="27">
          <cell r="B27">
            <v>1986</v>
          </cell>
          <cell r="D27">
            <v>25113219</v>
          </cell>
          <cell r="F27">
            <v>112000</v>
          </cell>
        </row>
        <row r="28">
          <cell r="B28">
            <v>1987</v>
          </cell>
          <cell r="D28">
            <v>28018712</v>
          </cell>
          <cell r="F28">
            <v>1321000</v>
          </cell>
        </row>
        <row r="29">
          <cell r="B29">
            <v>1988</v>
          </cell>
          <cell r="D29">
            <v>29695217</v>
          </cell>
          <cell r="F29">
            <v>204000</v>
          </cell>
        </row>
        <row r="30">
          <cell r="B30">
            <v>1989</v>
          </cell>
          <cell r="D30">
            <v>33845164</v>
          </cell>
          <cell r="F30">
            <v>3129000</v>
          </cell>
        </row>
        <row r="31">
          <cell r="B31">
            <v>1990</v>
          </cell>
          <cell r="D31">
            <v>35663126</v>
          </cell>
          <cell r="F31">
            <v>56000</v>
          </cell>
        </row>
        <row r="32">
          <cell r="B32">
            <v>1991</v>
          </cell>
          <cell r="D32">
            <v>36366473</v>
          </cell>
          <cell r="F32">
            <v>239000</v>
          </cell>
        </row>
        <row r="33">
          <cell r="B33">
            <v>1992</v>
          </cell>
          <cell r="D33">
            <v>35521364</v>
          </cell>
          <cell r="F33">
            <v>20349000</v>
          </cell>
        </row>
        <row r="34">
          <cell r="B34">
            <v>1993</v>
          </cell>
          <cell r="D34">
            <v>34722589</v>
          </cell>
          <cell r="F34">
            <v>6038000</v>
          </cell>
        </row>
        <row r="35">
          <cell r="B35">
            <v>1994</v>
          </cell>
          <cell r="D35">
            <v>35945833</v>
          </cell>
          <cell r="F35">
            <v>20395000</v>
          </cell>
        </row>
        <row r="36">
          <cell r="B36">
            <v>1995</v>
          </cell>
          <cell r="D36">
            <v>36728446</v>
          </cell>
          <cell r="F36">
            <v>1380000</v>
          </cell>
        </row>
        <row r="37">
          <cell r="B37">
            <v>1996</v>
          </cell>
          <cell r="D37">
            <v>35845165</v>
          </cell>
          <cell r="F37">
            <v>22795000</v>
          </cell>
        </row>
        <row r="38">
          <cell r="B38">
            <v>1997</v>
          </cell>
          <cell r="D38">
            <v>35114724</v>
          </cell>
          <cell r="F38">
            <v>1174000</v>
          </cell>
        </row>
        <row r="39">
          <cell r="B39">
            <v>1998</v>
          </cell>
          <cell r="D39">
            <v>33902951</v>
          </cell>
          <cell r="F39">
            <v>2102000</v>
          </cell>
        </row>
        <row r="40">
          <cell r="B40">
            <v>1999</v>
          </cell>
          <cell r="D40">
            <v>34186972</v>
          </cell>
          <cell r="F40">
            <v>464000</v>
          </cell>
        </row>
        <row r="41">
          <cell r="B41" t="str">
            <v>2000</v>
          </cell>
          <cell r="D41">
            <v>35773673</v>
          </cell>
          <cell r="F41">
            <v>1663000</v>
          </cell>
        </row>
        <row r="43">
          <cell r="A43" t="str">
            <v>4)</v>
          </cell>
          <cell r="B43" t="str">
            <v>Totals</v>
          </cell>
          <cell r="D43">
            <v>677773678.1191086</v>
          </cell>
          <cell r="F43">
            <v>92057000</v>
          </cell>
        </row>
        <row r="46">
          <cell r="A46" t="str">
            <v>5)</v>
          </cell>
          <cell r="B46" t="str">
            <v>Basic Catastrophe Provision</v>
          </cell>
          <cell r="F46">
            <v>0.1358</v>
          </cell>
        </row>
        <row r="48">
          <cell r="A48" t="str">
            <v>6)</v>
          </cell>
          <cell r="B48" t="str">
            <v>Catastrophe Provision w/ULAE</v>
          </cell>
          <cell r="F48">
            <v>0.1564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New Jersey Catastrophe Factor</v>
          </cell>
          <cell r="F52">
            <v>0.1564</v>
          </cell>
        </row>
        <row r="54">
          <cell r="A54" t="str">
            <v>C:\files\Non-modelled Cats\Starting 6-1\[HOCAT_2000-2.XLW]NEW JERSEY</v>
          </cell>
          <cell r="G54">
            <v>37089.825801273146</v>
          </cell>
        </row>
      </sheetData>
      <sheetData sheetId="41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NEW MEXICO</v>
          </cell>
        </row>
        <row r="4">
          <cell r="A4" t="str">
            <v>BASIC CATASTROPHE PROVISION</v>
          </cell>
        </row>
        <row r="5">
          <cell r="A5">
            <v>30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256993.95648174966</v>
          </cell>
          <cell r="F12">
            <v>47000</v>
          </cell>
        </row>
        <row r="13">
          <cell r="B13">
            <v>1972</v>
          </cell>
          <cell r="D13">
            <v>292921.36790265504</v>
          </cell>
          <cell r="F13">
            <v>0</v>
          </cell>
        </row>
        <row r="14">
          <cell r="B14">
            <v>1973</v>
          </cell>
          <cell r="D14">
            <v>333871.38339206757</v>
          </cell>
          <cell r="F14">
            <v>15000</v>
          </cell>
        </row>
        <row r="15">
          <cell r="B15">
            <v>1974</v>
          </cell>
          <cell r="D15">
            <v>380546.1562816996</v>
          </cell>
          <cell r="F15">
            <v>33000</v>
          </cell>
        </row>
        <row r="16">
          <cell r="B16">
            <v>1975</v>
          </cell>
          <cell r="D16">
            <v>433746</v>
          </cell>
          <cell r="F16">
            <v>2000</v>
          </cell>
        </row>
        <row r="17">
          <cell r="B17">
            <v>1976</v>
          </cell>
          <cell r="D17">
            <v>510470.3207741404</v>
          </cell>
          <cell r="F17">
            <v>484000</v>
          </cell>
        </row>
        <row r="18">
          <cell r="B18">
            <v>1977</v>
          </cell>
          <cell r="D18">
            <v>647815.1332465668</v>
          </cell>
          <cell r="F18">
            <v>314000</v>
          </cell>
        </row>
        <row r="19">
          <cell r="B19">
            <v>1978</v>
          </cell>
          <cell r="D19">
            <v>922458.6679405043</v>
          </cell>
          <cell r="F19">
            <v>192000</v>
          </cell>
        </row>
        <row r="20">
          <cell r="B20">
            <v>1979</v>
          </cell>
          <cell r="D20">
            <v>1140455.6822445556</v>
          </cell>
          <cell r="F20">
            <v>129000</v>
          </cell>
        </row>
        <row r="21">
          <cell r="B21">
            <v>1980</v>
          </cell>
          <cell r="D21">
            <v>1417639.45769293</v>
          </cell>
          <cell r="F21">
            <v>79000</v>
          </cell>
        </row>
        <row r="22">
          <cell r="B22">
            <v>1981</v>
          </cell>
          <cell r="D22">
            <v>1554342</v>
          </cell>
          <cell r="F22">
            <v>40000</v>
          </cell>
        </row>
        <row r="23">
          <cell r="B23">
            <v>1982</v>
          </cell>
          <cell r="D23">
            <v>1682700</v>
          </cell>
          <cell r="F23">
            <v>1024000</v>
          </cell>
        </row>
        <row r="24">
          <cell r="B24">
            <v>1983</v>
          </cell>
          <cell r="D24">
            <v>1831903</v>
          </cell>
          <cell r="F24">
            <v>199000</v>
          </cell>
        </row>
        <row r="25">
          <cell r="B25">
            <v>1984</v>
          </cell>
          <cell r="D25">
            <v>2119514</v>
          </cell>
          <cell r="F25">
            <v>187000</v>
          </cell>
        </row>
        <row r="26">
          <cell r="B26">
            <v>1985</v>
          </cell>
          <cell r="D26">
            <v>2350877</v>
          </cell>
          <cell r="F26">
            <v>1640000</v>
          </cell>
        </row>
        <row r="27">
          <cell r="B27">
            <v>1986</v>
          </cell>
          <cell r="D27">
            <v>2652776</v>
          </cell>
          <cell r="F27">
            <v>530000</v>
          </cell>
        </row>
        <row r="28">
          <cell r="B28">
            <v>1987</v>
          </cell>
          <cell r="D28">
            <v>3031177</v>
          </cell>
          <cell r="F28">
            <v>1181000</v>
          </cell>
        </row>
        <row r="29">
          <cell r="B29">
            <v>1988</v>
          </cell>
          <cell r="D29">
            <v>3365999</v>
          </cell>
          <cell r="F29">
            <v>5712000</v>
          </cell>
        </row>
        <row r="30">
          <cell r="B30">
            <v>1989</v>
          </cell>
          <cell r="D30">
            <v>3634127</v>
          </cell>
          <cell r="F30">
            <v>8111000</v>
          </cell>
        </row>
        <row r="31">
          <cell r="B31">
            <v>1990</v>
          </cell>
          <cell r="D31">
            <v>3777533</v>
          </cell>
          <cell r="F31">
            <v>2215000</v>
          </cell>
        </row>
        <row r="32">
          <cell r="B32">
            <v>1991</v>
          </cell>
          <cell r="D32">
            <v>3877572</v>
          </cell>
          <cell r="F32">
            <v>360000</v>
          </cell>
        </row>
        <row r="33">
          <cell r="B33">
            <v>1992</v>
          </cell>
          <cell r="D33">
            <v>3889382</v>
          </cell>
          <cell r="F33">
            <v>6508000</v>
          </cell>
        </row>
        <row r="34">
          <cell r="B34">
            <v>1993</v>
          </cell>
          <cell r="D34">
            <v>3966306</v>
          </cell>
          <cell r="F34">
            <v>3543000</v>
          </cell>
        </row>
        <row r="35">
          <cell r="B35">
            <v>1994</v>
          </cell>
          <cell r="D35">
            <v>4187480</v>
          </cell>
          <cell r="F35">
            <v>3154000</v>
          </cell>
        </row>
        <row r="36">
          <cell r="B36">
            <v>1995</v>
          </cell>
          <cell r="D36">
            <v>4558517</v>
          </cell>
          <cell r="F36">
            <v>81000</v>
          </cell>
        </row>
        <row r="37">
          <cell r="B37">
            <v>1996</v>
          </cell>
          <cell r="D37">
            <v>5025106</v>
          </cell>
          <cell r="F37">
            <v>7447000</v>
          </cell>
        </row>
        <row r="38">
          <cell r="B38">
            <v>1997</v>
          </cell>
          <cell r="D38">
            <v>5454603</v>
          </cell>
          <cell r="F38">
            <v>1222000</v>
          </cell>
        </row>
        <row r="39">
          <cell r="B39">
            <v>1998</v>
          </cell>
          <cell r="D39">
            <v>5691992</v>
          </cell>
          <cell r="F39">
            <v>474000</v>
          </cell>
        </row>
        <row r="40">
          <cell r="B40">
            <v>1999</v>
          </cell>
          <cell r="D40">
            <v>6168689</v>
          </cell>
          <cell r="F40">
            <v>1220000</v>
          </cell>
        </row>
        <row r="41">
          <cell r="B41" t="str">
            <v>2000</v>
          </cell>
          <cell r="D41">
            <v>6304557</v>
          </cell>
          <cell r="F41">
            <v>184000</v>
          </cell>
        </row>
        <row r="43">
          <cell r="A43" t="str">
            <v>4)</v>
          </cell>
          <cell r="B43" t="str">
            <v>Totals</v>
          </cell>
          <cell r="D43">
            <v>81462070.12595686</v>
          </cell>
          <cell r="F43">
            <v>46327000</v>
          </cell>
        </row>
        <row r="46">
          <cell r="A46" t="str">
            <v>5)</v>
          </cell>
          <cell r="B46" t="str">
            <v>Basic Catastrophe Provision</v>
          </cell>
          <cell r="F46">
            <v>0.5687</v>
          </cell>
        </row>
        <row r="48">
          <cell r="A48" t="str">
            <v>6)</v>
          </cell>
          <cell r="B48" t="str">
            <v>Catastrophe Provision w/ULAE</v>
          </cell>
          <cell r="F48">
            <v>0.6551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New Mexico Catastrophe Factor</v>
          </cell>
          <cell r="F52">
            <v>0.6551</v>
          </cell>
        </row>
        <row r="54">
          <cell r="A54" t="str">
            <v>C:\files\Non-modelled Cats\Starting 6-1\[HOCAT_2000-2.XLW]NEW MEXICO</v>
          </cell>
          <cell r="G54">
            <v>37089.825801273146</v>
          </cell>
        </row>
      </sheetData>
      <sheetData sheetId="42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NEW YORK</v>
          </cell>
        </row>
        <row r="4">
          <cell r="A4" t="str">
            <v>BASIC CATASTROPHE PROVISION</v>
          </cell>
        </row>
        <row r="5">
          <cell r="A5">
            <v>31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4859046.327643083</v>
          </cell>
          <cell r="F12">
            <v>365000</v>
          </cell>
        </row>
        <row r="13">
          <cell r="B13">
            <v>1972</v>
          </cell>
          <cell r="D13">
            <v>5606512.599626226</v>
          </cell>
          <cell r="F13">
            <v>267000</v>
          </cell>
        </row>
        <row r="14">
          <cell r="B14">
            <v>1973</v>
          </cell>
          <cell r="D14">
            <v>6468961.4813807355</v>
          </cell>
          <cell r="F14">
            <v>19000</v>
          </cell>
        </row>
        <row r="15">
          <cell r="B15">
            <v>1974</v>
          </cell>
          <cell r="D15">
            <v>7464080.728254766</v>
          </cell>
          <cell r="F15">
            <v>282000</v>
          </cell>
        </row>
        <row r="16">
          <cell r="B16">
            <v>1975</v>
          </cell>
          <cell r="D16">
            <v>8612279</v>
          </cell>
          <cell r="F16">
            <v>587000</v>
          </cell>
        </row>
        <row r="17">
          <cell r="B17">
            <v>1976</v>
          </cell>
          <cell r="D17">
            <v>9386227.039325891</v>
          </cell>
          <cell r="F17">
            <v>519000</v>
          </cell>
        </row>
        <row r="18">
          <cell r="B18">
            <v>1977</v>
          </cell>
          <cell r="D18">
            <v>10242577.758056028</v>
          </cell>
          <cell r="F18">
            <v>232000</v>
          </cell>
        </row>
        <row r="19">
          <cell r="B19">
            <v>1978</v>
          </cell>
          <cell r="D19">
            <v>11839793.262032775</v>
          </cell>
          <cell r="F19">
            <v>2051000</v>
          </cell>
        </row>
        <row r="20">
          <cell r="B20">
            <v>1979</v>
          </cell>
          <cell r="D20">
            <v>14448077.969236385</v>
          </cell>
          <cell r="F20">
            <v>1176000</v>
          </cell>
        </row>
        <row r="21">
          <cell r="B21">
            <v>1980</v>
          </cell>
          <cell r="D21">
            <v>15778921.20811051</v>
          </cell>
          <cell r="F21">
            <v>633000</v>
          </cell>
        </row>
        <row r="22">
          <cell r="B22">
            <v>1981</v>
          </cell>
          <cell r="D22">
            <v>17775579</v>
          </cell>
          <cell r="F22">
            <v>663000</v>
          </cell>
        </row>
        <row r="23">
          <cell r="B23">
            <v>1982</v>
          </cell>
          <cell r="D23">
            <v>19978083</v>
          </cell>
          <cell r="F23">
            <v>985000</v>
          </cell>
        </row>
        <row r="24">
          <cell r="B24">
            <v>1983</v>
          </cell>
          <cell r="D24">
            <v>22840198</v>
          </cell>
          <cell r="F24">
            <v>1030000</v>
          </cell>
        </row>
        <row r="25">
          <cell r="B25">
            <v>1984</v>
          </cell>
          <cell r="D25">
            <v>26651649</v>
          </cell>
          <cell r="F25">
            <v>3009000</v>
          </cell>
        </row>
        <row r="26">
          <cell r="B26">
            <v>1985</v>
          </cell>
          <cell r="D26">
            <v>31305367</v>
          </cell>
          <cell r="F26">
            <v>2472000</v>
          </cell>
        </row>
        <row r="27">
          <cell r="B27">
            <v>1986</v>
          </cell>
          <cell r="D27">
            <v>38074514</v>
          </cell>
          <cell r="F27">
            <v>691000</v>
          </cell>
        </row>
        <row r="28">
          <cell r="B28">
            <v>1987</v>
          </cell>
          <cell r="D28">
            <v>46174004</v>
          </cell>
          <cell r="F28">
            <v>2575000</v>
          </cell>
        </row>
        <row r="29">
          <cell r="B29">
            <v>1988</v>
          </cell>
          <cell r="D29">
            <v>55562635</v>
          </cell>
          <cell r="F29">
            <v>1486000</v>
          </cell>
        </row>
        <row r="30">
          <cell r="B30">
            <v>1989</v>
          </cell>
          <cell r="D30">
            <v>66190679</v>
          </cell>
          <cell r="F30">
            <v>4006000</v>
          </cell>
        </row>
        <row r="31">
          <cell r="B31">
            <v>1990</v>
          </cell>
          <cell r="D31">
            <v>74142892</v>
          </cell>
          <cell r="F31">
            <v>1738000</v>
          </cell>
        </row>
        <row r="32">
          <cell r="B32">
            <v>1991</v>
          </cell>
          <cell r="D32">
            <v>81692411</v>
          </cell>
          <cell r="F32">
            <v>11570000</v>
          </cell>
        </row>
        <row r="33">
          <cell r="B33">
            <v>1992</v>
          </cell>
          <cell r="D33">
            <v>87642481</v>
          </cell>
          <cell r="F33">
            <v>59472000</v>
          </cell>
        </row>
        <row r="34">
          <cell r="B34">
            <v>1993</v>
          </cell>
          <cell r="D34">
            <v>87854046</v>
          </cell>
          <cell r="F34">
            <v>8662000</v>
          </cell>
        </row>
        <row r="35">
          <cell r="B35">
            <v>1994</v>
          </cell>
          <cell r="D35">
            <v>88304456</v>
          </cell>
          <cell r="F35">
            <v>55089000</v>
          </cell>
        </row>
        <row r="36">
          <cell r="B36">
            <v>1995</v>
          </cell>
          <cell r="D36">
            <v>87364007</v>
          </cell>
          <cell r="F36">
            <v>8442000</v>
          </cell>
        </row>
        <row r="37">
          <cell r="B37">
            <v>1996</v>
          </cell>
          <cell r="D37">
            <v>89050287</v>
          </cell>
          <cell r="F37">
            <v>53217000</v>
          </cell>
        </row>
        <row r="38">
          <cell r="B38">
            <v>1997</v>
          </cell>
          <cell r="D38">
            <v>91282228</v>
          </cell>
          <cell r="F38">
            <v>7725000</v>
          </cell>
        </row>
        <row r="39">
          <cell r="B39">
            <v>1998</v>
          </cell>
          <cell r="D39">
            <v>97308609</v>
          </cell>
          <cell r="F39">
            <v>21708000</v>
          </cell>
        </row>
        <row r="40">
          <cell r="B40">
            <v>1999</v>
          </cell>
          <cell r="D40">
            <v>103335309</v>
          </cell>
          <cell r="F40">
            <v>12141000</v>
          </cell>
        </row>
        <row r="41">
          <cell r="B41" t="str">
            <v>2000</v>
          </cell>
          <cell r="D41">
            <v>109297280</v>
          </cell>
          <cell r="F41">
            <v>10424000</v>
          </cell>
        </row>
        <row r="43">
          <cell r="A43" t="str">
            <v>4)</v>
          </cell>
          <cell r="B43" t="str">
            <v>Totals</v>
          </cell>
          <cell r="D43">
            <v>1416533191.3736663</v>
          </cell>
          <cell r="F43">
            <v>273236000</v>
          </cell>
        </row>
        <row r="46">
          <cell r="A46" t="str">
            <v>5)</v>
          </cell>
          <cell r="B46" t="str">
            <v>Basic Catastrophe Provision</v>
          </cell>
          <cell r="F46">
            <v>0.1929</v>
          </cell>
        </row>
        <row r="48">
          <cell r="A48" t="str">
            <v>6)</v>
          </cell>
          <cell r="B48" t="str">
            <v>Catastrophe Provision w/ULAE</v>
          </cell>
          <cell r="F48">
            <v>0.2222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New York Catastrophe Factor</v>
          </cell>
          <cell r="F52">
            <v>0.2222</v>
          </cell>
        </row>
        <row r="54">
          <cell r="A54" t="str">
            <v>C:\files\Non-modelled Cats\Starting 6-1\[HOCAT_2000-2.XLW]NEW YORK</v>
          </cell>
          <cell r="G54">
            <v>37089.825801273146</v>
          </cell>
        </row>
      </sheetData>
      <sheetData sheetId="43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NORTH CAROLINA</v>
          </cell>
        </row>
        <row r="4">
          <cell r="A4" t="str">
            <v>BASIC CATASTROPHE PROVISION</v>
          </cell>
        </row>
        <row r="5">
          <cell r="A5">
            <v>32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786137.5204415463</v>
          </cell>
          <cell r="F12">
            <v>0</v>
          </cell>
        </row>
        <row r="13">
          <cell r="B13">
            <v>1972</v>
          </cell>
          <cell r="D13">
            <v>895813.3202427027</v>
          </cell>
          <cell r="F13">
            <v>1000</v>
          </cell>
        </row>
        <row r="14">
          <cell r="B14">
            <v>1973</v>
          </cell>
          <cell r="D14">
            <v>1020790.2356238243</v>
          </cell>
          <cell r="F14">
            <v>203000</v>
          </cell>
        </row>
        <row r="15">
          <cell r="B15">
            <v>1974</v>
          </cell>
          <cell r="D15">
            <v>1163202.9593650496</v>
          </cell>
          <cell r="F15">
            <v>572000</v>
          </cell>
        </row>
        <row r="16">
          <cell r="B16">
            <v>1975</v>
          </cell>
          <cell r="D16">
            <v>1325484</v>
          </cell>
          <cell r="F16">
            <v>72000</v>
          </cell>
        </row>
        <row r="17">
          <cell r="B17">
            <v>1976</v>
          </cell>
          <cell r="D17">
            <v>1468984.0502735793</v>
          </cell>
          <cell r="F17">
            <v>43000</v>
          </cell>
        </row>
        <row r="18">
          <cell r="B18">
            <v>1977</v>
          </cell>
          <cell r="D18">
            <v>1590459.8340825795</v>
          </cell>
          <cell r="F18">
            <v>219000</v>
          </cell>
        </row>
        <row r="19">
          <cell r="B19">
            <v>1978</v>
          </cell>
          <cell r="D19">
            <v>1824241.4117667328</v>
          </cell>
          <cell r="F19">
            <v>501000</v>
          </cell>
        </row>
        <row r="20">
          <cell r="B20">
            <v>1979</v>
          </cell>
          <cell r="D20">
            <v>2090830.4559899268</v>
          </cell>
          <cell r="F20">
            <v>115000</v>
          </cell>
        </row>
        <row r="21">
          <cell r="B21">
            <v>1980</v>
          </cell>
          <cell r="D21">
            <v>2501094.687562449</v>
          </cell>
          <cell r="F21">
            <v>13000</v>
          </cell>
        </row>
        <row r="22">
          <cell r="B22">
            <v>1981</v>
          </cell>
          <cell r="D22">
            <v>2795411</v>
          </cell>
          <cell r="F22">
            <v>145000</v>
          </cell>
        </row>
        <row r="23">
          <cell r="B23">
            <v>1982</v>
          </cell>
          <cell r="D23">
            <v>3048310</v>
          </cell>
          <cell r="F23">
            <v>553000</v>
          </cell>
        </row>
        <row r="24">
          <cell r="B24">
            <v>1983</v>
          </cell>
          <cell r="D24">
            <v>3372357</v>
          </cell>
          <cell r="F24">
            <v>363000</v>
          </cell>
        </row>
        <row r="25">
          <cell r="B25">
            <v>1984</v>
          </cell>
          <cell r="D25">
            <v>3678558</v>
          </cell>
          <cell r="F25">
            <v>2559000</v>
          </cell>
        </row>
        <row r="26">
          <cell r="B26">
            <v>1985</v>
          </cell>
          <cell r="D26">
            <v>4244175</v>
          </cell>
          <cell r="F26">
            <v>2932000</v>
          </cell>
        </row>
        <row r="27">
          <cell r="B27">
            <v>1986</v>
          </cell>
          <cell r="D27">
            <v>5167280</v>
          </cell>
          <cell r="F27">
            <v>619000</v>
          </cell>
        </row>
        <row r="28">
          <cell r="B28">
            <v>1987</v>
          </cell>
          <cell r="D28">
            <v>6182354</v>
          </cell>
          <cell r="F28">
            <v>1074000</v>
          </cell>
        </row>
        <row r="29">
          <cell r="B29">
            <v>1988</v>
          </cell>
          <cell r="D29">
            <v>7302794</v>
          </cell>
          <cell r="F29">
            <v>6067000</v>
          </cell>
        </row>
        <row r="30">
          <cell r="B30">
            <v>1989</v>
          </cell>
          <cell r="D30">
            <v>8709306</v>
          </cell>
          <cell r="F30">
            <v>7328000</v>
          </cell>
        </row>
        <row r="31">
          <cell r="B31">
            <v>1990</v>
          </cell>
          <cell r="D31">
            <v>10007765</v>
          </cell>
          <cell r="F31">
            <v>154000</v>
          </cell>
        </row>
        <row r="32">
          <cell r="B32">
            <v>1991</v>
          </cell>
          <cell r="D32">
            <v>11421054</v>
          </cell>
          <cell r="F32">
            <v>408000</v>
          </cell>
        </row>
        <row r="33">
          <cell r="B33">
            <v>1992</v>
          </cell>
          <cell r="D33">
            <v>12466483</v>
          </cell>
          <cell r="F33">
            <v>1527000</v>
          </cell>
        </row>
        <row r="34">
          <cell r="B34">
            <v>1993</v>
          </cell>
          <cell r="D34">
            <v>13262895</v>
          </cell>
          <cell r="F34">
            <v>10299000</v>
          </cell>
        </row>
        <row r="35">
          <cell r="B35">
            <v>1994</v>
          </cell>
          <cell r="D35">
            <v>14577051</v>
          </cell>
          <cell r="F35">
            <v>5060000</v>
          </cell>
        </row>
        <row r="36">
          <cell r="B36">
            <v>1995</v>
          </cell>
          <cell r="D36">
            <v>16279415</v>
          </cell>
          <cell r="F36">
            <v>3575000</v>
          </cell>
        </row>
        <row r="37">
          <cell r="B37">
            <v>1996</v>
          </cell>
          <cell r="D37">
            <v>17799458</v>
          </cell>
          <cell r="F37">
            <v>7362000</v>
          </cell>
        </row>
        <row r="38">
          <cell r="B38">
            <v>1997</v>
          </cell>
          <cell r="D38">
            <v>19766609</v>
          </cell>
          <cell r="F38">
            <v>1360000</v>
          </cell>
        </row>
        <row r="39">
          <cell r="B39">
            <v>1998</v>
          </cell>
          <cell r="D39">
            <v>21229059</v>
          </cell>
          <cell r="F39">
            <v>9283000</v>
          </cell>
        </row>
        <row r="40">
          <cell r="B40">
            <v>1999</v>
          </cell>
          <cell r="D40">
            <v>22328378</v>
          </cell>
          <cell r="F40">
            <v>2290000</v>
          </cell>
        </row>
        <row r="41">
          <cell r="B41" t="str">
            <v>2000</v>
          </cell>
          <cell r="D41">
            <v>23433481</v>
          </cell>
          <cell r="F41">
            <v>8651000</v>
          </cell>
        </row>
        <row r="43">
          <cell r="A43" t="str">
            <v>4)</v>
          </cell>
          <cell r="B43" t="str">
            <v>Totals</v>
          </cell>
          <cell r="D43">
            <v>241739231.47534838</v>
          </cell>
          <cell r="F43">
            <v>73348000</v>
          </cell>
        </row>
        <row r="46">
          <cell r="A46" t="str">
            <v>5)</v>
          </cell>
          <cell r="B46" t="str">
            <v>Basic Catastrophe Provision</v>
          </cell>
          <cell r="F46">
            <v>0.3034</v>
          </cell>
        </row>
        <row r="48">
          <cell r="A48" t="str">
            <v>6)</v>
          </cell>
          <cell r="B48" t="str">
            <v>Catastrophe Provision w/ULAE</v>
          </cell>
          <cell r="F48">
            <v>0.3495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North Carolina Catastrophe Factor</v>
          </cell>
          <cell r="F52">
            <v>0.3495</v>
          </cell>
        </row>
        <row r="54">
          <cell r="A54" t="str">
            <v>C:\files\Non-modelled Cats\Starting 6-1\[HOCAT_2000-2.XLW]NORTH CAROLINA</v>
          </cell>
          <cell r="G54">
            <v>37089.825801273146</v>
          </cell>
        </row>
      </sheetData>
      <sheetData sheetId="44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NORTH DAKOTA</v>
          </cell>
        </row>
        <row r="4">
          <cell r="A4" t="str">
            <v>BASIC CATASTROPHE PROVISION</v>
          </cell>
        </row>
        <row r="5">
          <cell r="A5">
            <v>33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42927.27648061933</v>
          </cell>
          <cell r="F12">
            <v>0</v>
          </cell>
        </row>
        <row r="13">
          <cell r="B13">
            <v>1972</v>
          </cell>
          <cell r="D13">
            <v>46022.95349093055</v>
          </cell>
          <cell r="F13">
            <v>0</v>
          </cell>
        </row>
        <row r="14">
          <cell r="B14">
            <v>1973</v>
          </cell>
          <cell r="D14">
            <v>49341.873551764584</v>
          </cell>
          <cell r="F14">
            <v>0</v>
          </cell>
        </row>
        <row r="15">
          <cell r="B15">
            <v>1974</v>
          </cell>
          <cell r="D15">
            <v>52900.135713326184</v>
          </cell>
          <cell r="F15">
            <v>0</v>
          </cell>
        </row>
        <row r="16">
          <cell r="B16">
            <v>1975</v>
          </cell>
          <cell r="D16">
            <v>56715</v>
          </cell>
          <cell r="F16">
            <v>27000</v>
          </cell>
        </row>
        <row r="17">
          <cell r="B17">
            <v>1976</v>
          </cell>
          <cell r="D17">
            <v>67446.7903284013</v>
          </cell>
          <cell r="F17">
            <v>5000</v>
          </cell>
        </row>
        <row r="18">
          <cell r="B18">
            <v>1977</v>
          </cell>
          <cell r="D18">
            <v>76477.99159957998</v>
          </cell>
          <cell r="F18">
            <v>65000</v>
          </cell>
        </row>
        <row r="19">
          <cell r="B19">
            <v>1978</v>
          </cell>
          <cell r="D19">
            <v>106042.86447811448</v>
          </cell>
          <cell r="F19">
            <v>0</v>
          </cell>
        </row>
        <row r="20">
          <cell r="B20">
            <v>1979</v>
          </cell>
          <cell r="D20">
            <v>125565.59573360113</v>
          </cell>
          <cell r="F20">
            <v>16000</v>
          </cell>
        </row>
        <row r="21">
          <cell r="B21">
            <v>1980</v>
          </cell>
          <cell r="D21">
            <v>156838.26334888543</v>
          </cell>
          <cell r="F21">
            <v>-2000</v>
          </cell>
        </row>
        <row r="22">
          <cell r="B22">
            <v>1981</v>
          </cell>
          <cell r="D22">
            <v>161059</v>
          </cell>
          <cell r="F22">
            <v>4000</v>
          </cell>
        </row>
        <row r="23">
          <cell r="B23">
            <v>1982</v>
          </cell>
          <cell r="D23">
            <v>162628</v>
          </cell>
          <cell r="F23">
            <v>3000</v>
          </cell>
        </row>
        <row r="24">
          <cell r="B24">
            <v>1983</v>
          </cell>
          <cell r="D24">
            <v>155355</v>
          </cell>
          <cell r="F24">
            <v>4000</v>
          </cell>
        </row>
        <row r="25">
          <cell r="B25">
            <v>1984</v>
          </cell>
          <cell r="D25">
            <v>147769</v>
          </cell>
          <cell r="F25">
            <v>23000</v>
          </cell>
        </row>
        <row r="26">
          <cell r="B26">
            <v>1985</v>
          </cell>
          <cell r="D26">
            <v>148276</v>
          </cell>
          <cell r="F26">
            <v>0</v>
          </cell>
        </row>
        <row r="27">
          <cell r="B27">
            <v>1986</v>
          </cell>
          <cell r="D27">
            <v>156333</v>
          </cell>
          <cell r="F27">
            <v>297000</v>
          </cell>
        </row>
        <row r="28">
          <cell r="B28">
            <v>1987</v>
          </cell>
          <cell r="D28">
            <v>167686</v>
          </cell>
          <cell r="F28">
            <v>10000</v>
          </cell>
        </row>
        <row r="29">
          <cell r="B29">
            <v>1988</v>
          </cell>
          <cell r="D29">
            <v>186220</v>
          </cell>
          <cell r="F29">
            <v>2000</v>
          </cell>
        </row>
        <row r="30">
          <cell r="B30">
            <v>1989</v>
          </cell>
          <cell r="D30">
            <v>200949</v>
          </cell>
          <cell r="F30">
            <v>9000</v>
          </cell>
        </row>
        <row r="31">
          <cell r="B31">
            <v>1990</v>
          </cell>
          <cell r="D31">
            <v>217708</v>
          </cell>
          <cell r="F31">
            <v>7000</v>
          </cell>
        </row>
        <row r="32">
          <cell r="B32">
            <v>1991</v>
          </cell>
          <cell r="D32">
            <v>228996</v>
          </cell>
          <cell r="F32">
            <v>0</v>
          </cell>
        </row>
        <row r="33">
          <cell r="B33">
            <v>1992</v>
          </cell>
          <cell r="D33">
            <v>231554</v>
          </cell>
          <cell r="F33">
            <v>0</v>
          </cell>
        </row>
        <row r="34">
          <cell r="B34">
            <v>1993</v>
          </cell>
          <cell r="D34">
            <v>230760</v>
          </cell>
          <cell r="F34">
            <v>663000</v>
          </cell>
        </row>
        <row r="35">
          <cell r="B35">
            <v>1994</v>
          </cell>
          <cell r="D35">
            <v>228271</v>
          </cell>
          <cell r="F35">
            <v>2000</v>
          </cell>
        </row>
        <row r="36">
          <cell r="B36">
            <v>1995</v>
          </cell>
          <cell r="D36">
            <v>239134</v>
          </cell>
          <cell r="F36">
            <v>1099000</v>
          </cell>
        </row>
        <row r="37">
          <cell r="B37">
            <v>1996</v>
          </cell>
          <cell r="D37">
            <v>259291</v>
          </cell>
          <cell r="F37">
            <v>320000</v>
          </cell>
        </row>
        <row r="38">
          <cell r="B38">
            <v>1997</v>
          </cell>
          <cell r="D38">
            <v>266969</v>
          </cell>
          <cell r="F38">
            <v>506000</v>
          </cell>
        </row>
        <row r="39">
          <cell r="B39">
            <v>1998</v>
          </cell>
          <cell r="D39">
            <v>283905</v>
          </cell>
          <cell r="F39">
            <v>-4000</v>
          </cell>
        </row>
        <row r="40">
          <cell r="B40">
            <v>1999</v>
          </cell>
          <cell r="D40">
            <v>310981</v>
          </cell>
          <cell r="F40">
            <v>0</v>
          </cell>
        </row>
        <row r="41">
          <cell r="B41" t="str">
            <v>2000</v>
          </cell>
          <cell r="D41">
            <v>324496</v>
          </cell>
          <cell r="F41">
            <v>0</v>
          </cell>
        </row>
        <row r="43">
          <cell r="A43" t="str">
            <v>4)</v>
          </cell>
          <cell r="B43" t="str">
            <v>Totals</v>
          </cell>
          <cell r="D43">
            <v>5088618.744725224</v>
          </cell>
          <cell r="F43">
            <v>3056000</v>
          </cell>
        </row>
        <row r="46">
          <cell r="A46" t="str">
            <v>5)</v>
          </cell>
          <cell r="B46" t="str">
            <v>Basic Catastrophe Provision</v>
          </cell>
          <cell r="F46">
            <v>0.6006</v>
          </cell>
        </row>
        <row r="48">
          <cell r="A48" t="str">
            <v>6)</v>
          </cell>
          <cell r="B48" t="str">
            <v>Catastrophe Provision w/ULAE</v>
          </cell>
          <cell r="F48">
            <v>0.6919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North Dakota Catastrophe Factor</v>
          </cell>
          <cell r="F52">
            <v>0.6919</v>
          </cell>
        </row>
        <row r="54">
          <cell r="A54" t="str">
            <v>C:\files\Non-modelled Cats\Starting 6-1\[HOCAT_2000-2.XLW]NORTH DAKOTA</v>
          </cell>
          <cell r="G54">
            <v>37089.825801273146</v>
          </cell>
        </row>
      </sheetData>
      <sheetData sheetId="45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OHIO</v>
          </cell>
        </row>
        <row r="4">
          <cell r="A4" t="str">
            <v>BASIC CATASTROPHE PROVISION</v>
          </cell>
        </row>
        <row r="5">
          <cell r="A5">
            <v>34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2498709.8823270514</v>
          </cell>
          <cell r="F12">
            <v>327000</v>
          </cell>
        </row>
        <row r="13">
          <cell r="B13">
            <v>1972</v>
          </cell>
          <cell r="D13">
            <v>2752273.060129271</v>
          </cell>
          <cell r="F13">
            <v>0</v>
          </cell>
        </row>
        <row r="14">
          <cell r="B14">
            <v>1973</v>
          </cell>
          <cell r="D14">
            <v>3031567.2303895997</v>
          </cell>
          <cell r="F14">
            <v>75000</v>
          </cell>
        </row>
        <row r="15">
          <cell r="B15">
            <v>1974</v>
          </cell>
          <cell r="D15">
            <v>3339203.5134553136</v>
          </cell>
          <cell r="F15">
            <v>5761000</v>
          </cell>
        </row>
        <row r="16">
          <cell r="B16">
            <v>1975</v>
          </cell>
          <cell r="D16">
            <v>3678058</v>
          </cell>
          <cell r="F16">
            <v>428000</v>
          </cell>
        </row>
        <row r="17">
          <cell r="B17">
            <v>1976</v>
          </cell>
          <cell r="D17">
            <v>4188815.7254866385</v>
          </cell>
          <cell r="F17">
            <v>134000</v>
          </cell>
        </row>
        <row r="18">
          <cell r="B18">
            <v>1977</v>
          </cell>
          <cell r="D18">
            <v>5057970.056006626</v>
          </cell>
          <cell r="F18">
            <v>235000</v>
          </cell>
        </row>
        <row r="19">
          <cell r="B19">
            <v>1978</v>
          </cell>
          <cell r="D19">
            <v>6816954.511354153</v>
          </cell>
          <cell r="F19">
            <v>1849000</v>
          </cell>
        </row>
        <row r="20">
          <cell r="B20">
            <v>1979</v>
          </cell>
          <cell r="D20">
            <v>8494581.067625264</v>
          </cell>
          <cell r="F20">
            <v>723000</v>
          </cell>
        </row>
        <row r="21">
          <cell r="B21">
            <v>1980</v>
          </cell>
          <cell r="D21">
            <v>10103460.212379621</v>
          </cell>
          <cell r="F21">
            <v>4012000</v>
          </cell>
        </row>
        <row r="22">
          <cell r="B22">
            <v>1981</v>
          </cell>
          <cell r="D22">
            <v>10908822</v>
          </cell>
          <cell r="F22">
            <v>569000</v>
          </cell>
        </row>
        <row r="23">
          <cell r="B23">
            <v>1982</v>
          </cell>
          <cell r="D23">
            <v>11094657</v>
          </cell>
          <cell r="F23">
            <v>2997000</v>
          </cell>
        </row>
        <row r="24">
          <cell r="B24">
            <v>1983</v>
          </cell>
          <cell r="D24">
            <v>11412306</v>
          </cell>
          <cell r="F24">
            <v>1534000</v>
          </cell>
        </row>
        <row r="25">
          <cell r="B25">
            <v>1984</v>
          </cell>
          <cell r="D25">
            <v>12281082</v>
          </cell>
          <cell r="F25">
            <v>1161000</v>
          </cell>
        </row>
        <row r="26">
          <cell r="B26">
            <v>1985</v>
          </cell>
          <cell r="D26">
            <v>13241598</v>
          </cell>
          <cell r="F26">
            <v>7556000</v>
          </cell>
        </row>
        <row r="27">
          <cell r="B27">
            <v>1986</v>
          </cell>
          <cell r="D27">
            <v>14197509</v>
          </cell>
          <cell r="F27">
            <v>688000</v>
          </cell>
        </row>
        <row r="28">
          <cell r="B28">
            <v>1987</v>
          </cell>
          <cell r="D28">
            <v>15232337</v>
          </cell>
          <cell r="F28">
            <v>1821000</v>
          </cell>
        </row>
        <row r="29">
          <cell r="B29">
            <v>1988</v>
          </cell>
          <cell r="D29">
            <v>16486130</v>
          </cell>
          <cell r="F29">
            <v>543000</v>
          </cell>
        </row>
        <row r="30">
          <cell r="B30">
            <v>1989</v>
          </cell>
          <cell r="D30">
            <v>17978866</v>
          </cell>
          <cell r="F30">
            <v>480000</v>
          </cell>
        </row>
        <row r="31">
          <cell r="B31">
            <v>1990</v>
          </cell>
          <cell r="D31">
            <v>19740580</v>
          </cell>
          <cell r="F31">
            <v>5120000</v>
          </cell>
        </row>
        <row r="32">
          <cell r="B32">
            <v>1991</v>
          </cell>
          <cell r="D32">
            <v>21348083</v>
          </cell>
          <cell r="F32">
            <v>616000</v>
          </cell>
        </row>
        <row r="33">
          <cell r="B33">
            <v>1992</v>
          </cell>
          <cell r="D33">
            <v>21804382</v>
          </cell>
          <cell r="F33">
            <v>5677000</v>
          </cell>
        </row>
        <row r="34">
          <cell r="B34">
            <v>1993</v>
          </cell>
          <cell r="D34">
            <v>22146895</v>
          </cell>
          <cell r="F34">
            <v>8495000</v>
          </cell>
        </row>
        <row r="35">
          <cell r="B35">
            <v>1994</v>
          </cell>
          <cell r="D35">
            <v>22671807</v>
          </cell>
          <cell r="F35">
            <v>9379000</v>
          </cell>
        </row>
        <row r="36">
          <cell r="B36">
            <v>1995</v>
          </cell>
          <cell r="D36">
            <v>23459255</v>
          </cell>
          <cell r="F36">
            <v>3314000</v>
          </cell>
        </row>
        <row r="37">
          <cell r="B37">
            <v>1996</v>
          </cell>
          <cell r="D37">
            <v>24394643</v>
          </cell>
          <cell r="F37">
            <v>14960000</v>
          </cell>
        </row>
        <row r="38">
          <cell r="B38">
            <v>1997</v>
          </cell>
          <cell r="D38">
            <v>25333505</v>
          </cell>
          <cell r="F38">
            <v>5842000</v>
          </cell>
        </row>
        <row r="39">
          <cell r="B39">
            <v>1998</v>
          </cell>
          <cell r="D39">
            <v>26544315</v>
          </cell>
          <cell r="F39">
            <v>2092000</v>
          </cell>
        </row>
        <row r="40">
          <cell r="B40">
            <v>1999</v>
          </cell>
          <cell r="D40">
            <v>27636612</v>
          </cell>
          <cell r="F40">
            <v>9997000</v>
          </cell>
        </row>
        <row r="41">
          <cell r="B41" t="str">
            <v>2000</v>
          </cell>
          <cell r="D41">
            <v>28965458</v>
          </cell>
          <cell r="F41">
            <v>11883000</v>
          </cell>
        </row>
        <row r="43">
          <cell r="A43" t="str">
            <v>4)</v>
          </cell>
          <cell r="B43" t="str">
            <v>Totals</v>
          </cell>
          <cell r="D43">
            <v>436840435.25915354</v>
          </cell>
          <cell r="F43">
            <v>108268000</v>
          </cell>
        </row>
        <row r="46">
          <cell r="A46" t="str">
            <v>5)</v>
          </cell>
          <cell r="B46" t="str">
            <v>Basic Catastrophe Provision</v>
          </cell>
          <cell r="F46">
            <v>0.2478</v>
          </cell>
        </row>
        <row r="48">
          <cell r="A48" t="str">
            <v>6)</v>
          </cell>
          <cell r="B48" t="str">
            <v>Catastrophe Provision w/ULAE</v>
          </cell>
          <cell r="F48">
            <v>0.2855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Ohio Catastrophe Factor</v>
          </cell>
          <cell r="F52">
            <v>0.2855</v>
          </cell>
        </row>
        <row r="54">
          <cell r="A54" t="str">
            <v>C:\files\Non-modelled Cats\Starting 6-1\[HOCAT_2000-2.XLW]OHIO</v>
          </cell>
          <cell r="G54">
            <v>37089.825801273146</v>
          </cell>
        </row>
      </sheetData>
      <sheetData sheetId="46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OKLAHOMA</v>
          </cell>
        </row>
        <row r="4">
          <cell r="A4" t="str">
            <v>BASIC CATASTROPHE PROVISION</v>
          </cell>
        </row>
        <row r="5">
          <cell r="A5">
            <v>35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542250.817053461</v>
          </cell>
          <cell r="F12">
            <v>448000</v>
          </cell>
        </row>
        <row r="13">
          <cell r="B13">
            <v>1972</v>
          </cell>
          <cell r="D13">
            <v>598344.5556955872</v>
          </cell>
          <cell r="F13">
            <v>590000</v>
          </cell>
        </row>
        <row r="14">
          <cell r="B14">
            <v>1973</v>
          </cell>
          <cell r="D14">
            <v>660240.9734963157</v>
          </cell>
          <cell r="F14">
            <v>225000</v>
          </cell>
        </row>
        <row r="15">
          <cell r="B15">
            <v>1974</v>
          </cell>
          <cell r="D15">
            <v>728540.3350526006</v>
          </cell>
          <cell r="F15">
            <v>2244000</v>
          </cell>
        </row>
        <row r="16">
          <cell r="B16">
            <v>1975</v>
          </cell>
          <cell r="D16">
            <v>803905</v>
          </cell>
          <cell r="F16">
            <v>1760000</v>
          </cell>
        </row>
        <row r="17">
          <cell r="B17">
            <v>1976</v>
          </cell>
          <cell r="D17">
            <v>896281.1235342772</v>
          </cell>
          <cell r="F17">
            <v>67000</v>
          </cell>
        </row>
        <row r="18">
          <cell r="B18">
            <v>1977</v>
          </cell>
          <cell r="D18">
            <v>1026409.2397646422</v>
          </cell>
          <cell r="F18">
            <v>154000</v>
          </cell>
        </row>
        <row r="19">
          <cell r="B19">
            <v>1978</v>
          </cell>
          <cell r="D19">
            <v>1350470.44558378</v>
          </cell>
          <cell r="F19">
            <v>937000</v>
          </cell>
        </row>
        <row r="20">
          <cell r="B20">
            <v>1979</v>
          </cell>
          <cell r="D20">
            <v>1608803.6267763732</v>
          </cell>
          <cell r="F20">
            <v>1419000</v>
          </cell>
        </row>
        <row r="21">
          <cell r="B21">
            <v>1980</v>
          </cell>
          <cell r="D21">
            <v>1895485.0215389777</v>
          </cell>
          <cell r="F21">
            <v>1708000</v>
          </cell>
        </row>
        <row r="22">
          <cell r="B22">
            <v>1981</v>
          </cell>
          <cell r="D22">
            <v>2192724</v>
          </cell>
          <cell r="F22">
            <v>3094000</v>
          </cell>
        </row>
        <row r="23">
          <cell r="B23">
            <v>1982</v>
          </cell>
          <cell r="D23">
            <v>2403314</v>
          </cell>
          <cell r="F23">
            <v>2871000</v>
          </cell>
        </row>
        <row r="24">
          <cell r="B24">
            <v>1983</v>
          </cell>
          <cell r="D24">
            <v>2675374</v>
          </cell>
          <cell r="F24">
            <v>3181000</v>
          </cell>
        </row>
        <row r="25">
          <cell r="B25">
            <v>1984</v>
          </cell>
          <cell r="D25">
            <v>2957155</v>
          </cell>
          <cell r="F25">
            <v>3189000</v>
          </cell>
        </row>
        <row r="26">
          <cell r="B26">
            <v>1985</v>
          </cell>
          <cell r="D26">
            <v>3229887</v>
          </cell>
          <cell r="F26">
            <v>4375000</v>
          </cell>
        </row>
        <row r="27">
          <cell r="B27">
            <v>1986</v>
          </cell>
          <cell r="D27">
            <v>3471555</v>
          </cell>
          <cell r="F27">
            <v>3424000</v>
          </cell>
        </row>
        <row r="28">
          <cell r="B28">
            <v>1987</v>
          </cell>
          <cell r="D28">
            <v>3804338</v>
          </cell>
          <cell r="F28">
            <v>1509000</v>
          </cell>
        </row>
        <row r="29">
          <cell r="B29">
            <v>1988</v>
          </cell>
          <cell r="D29">
            <v>4022216</v>
          </cell>
          <cell r="F29">
            <v>13924000</v>
          </cell>
        </row>
        <row r="30">
          <cell r="B30">
            <v>1989</v>
          </cell>
          <cell r="D30">
            <v>4049919</v>
          </cell>
          <cell r="F30">
            <v>2987000</v>
          </cell>
        </row>
        <row r="31">
          <cell r="B31">
            <v>1990</v>
          </cell>
          <cell r="D31">
            <v>4161684</v>
          </cell>
          <cell r="F31">
            <v>6108000</v>
          </cell>
        </row>
        <row r="32">
          <cell r="B32">
            <v>1991</v>
          </cell>
          <cell r="D32">
            <v>4123490</v>
          </cell>
          <cell r="F32">
            <v>5703000</v>
          </cell>
        </row>
        <row r="33">
          <cell r="B33">
            <v>1992</v>
          </cell>
          <cell r="D33">
            <v>4051430</v>
          </cell>
          <cell r="F33">
            <v>6749000</v>
          </cell>
        </row>
        <row r="34">
          <cell r="B34">
            <v>1993</v>
          </cell>
          <cell r="D34">
            <v>3932400</v>
          </cell>
          <cell r="F34">
            <v>7535000</v>
          </cell>
        </row>
        <row r="35">
          <cell r="B35">
            <v>1994</v>
          </cell>
          <cell r="D35">
            <v>4018009</v>
          </cell>
          <cell r="F35">
            <v>3012000</v>
          </cell>
        </row>
        <row r="36">
          <cell r="B36">
            <v>1995</v>
          </cell>
          <cell r="D36">
            <v>4300038</v>
          </cell>
          <cell r="F36">
            <v>8463000</v>
          </cell>
        </row>
        <row r="37">
          <cell r="B37">
            <v>1996</v>
          </cell>
          <cell r="D37">
            <v>4596787</v>
          </cell>
          <cell r="F37">
            <v>10030000</v>
          </cell>
        </row>
        <row r="38">
          <cell r="B38">
            <v>1997</v>
          </cell>
          <cell r="D38">
            <v>4885666</v>
          </cell>
          <cell r="F38">
            <v>1794000</v>
          </cell>
        </row>
        <row r="39">
          <cell r="B39">
            <v>1998</v>
          </cell>
          <cell r="D39">
            <v>5459508</v>
          </cell>
          <cell r="F39">
            <v>6957000</v>
          </cell>
        </row>
        <row r="40">
          <cell r="B40">
            <v>1999</v>
          </cell>
          <cell r="D40">
            <v>5838033</v>
          </cell>
          <cell r="F40">
            <v>62740000</v>
          </cell>
        </row>
        <row r="41">
          <cell r="B41" t="str">
            <v>2000</v>
          </cell>
          <cell r="D41">
            <v>6204081</v>
          </cell>
          <cell r="F41">
            <v>7116000</v>
          </cell>
        </row>
        <row r="43">
          <cell r="A43" t="str">
            <v>4)</v>
          </cell>
          <cell r="B43" t="str">
            <v>Totals</v>
          </cell>
          <cell r="D43">
            <v>90488339.13849601</v>
          </cell>
          <cell r="F43">
            <v>174313000</v>
          </cell>
        </row>
        <row r="46">
          <cell r="A46" t="str">
            <v>5)</v>
          </cell>
          <cell r="B46" t="str">
            <v>Basic Catastrophe Provision</v>
          </cell>
          <cell r="F46">
            <v>1.9264</v>
          </cell>
        </row>
        <row r="48">
          <cell r="A48" t="str">
            <v>6)</v>
          </cell>
          <cell r="B48" t="str">
            <v>Catastrophe Provision w/ULAE</v>
          </cell>
          <cell r="F48">
            <v>2.2192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Oklahoma Catastrophe Factor</v>
          </cell>
          <cell r="F52">
            <v>2.2192</v>
          </cell>
        </row>
        <row r="54">
          <cell r="A54" t="str">
            <v>C:\files\Non-modelled Cats\Starting 6-1\[HOCAT_2000-2.XLW]OKLAHOMA</v>
          </cell>
          <cell r="G54">
            <v>37089.825801273146</v>
          </cell>
        </row>
      </sheetData>
      <sheetData sheetId="47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OREGON</v>
          </cell>
        </row>
        <row r="4">
          <cell r="A4" t="str">
            <v>BASIC CATASTROPHE PROVISION</v>
          </cell>
        </row>
        <row r="5">
          <cell r="A5">
            <v>36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597167.540698659</v>
          </cell>
          <cell r="F12">
            <v>58000</v>
          </cell>
        </row>
        <row r="13">
          <cell r="B13">
            <v>1972</v>
          </cell>
          <cell r="D13">
            <v>671967.428540482</v>
          </cell>
          <cell r="F13">
            <v>0</v>
          </cell>
        </row>
        <row r="14">
          <cell r="B14">
            <v>1973</v>
          </cell>
          <cell r="D14">
            <v>756136.585205261</v>
          </cell>
          <cell r="F14">
            <v>0</v>
          </cell>
        </row>
        <row r="15">
          <cell r="B15">
            <v>1974</v>
          </cell>
          <cell r="D15">
            <v>850848.584622177</v>
          </cell>
          <cell r="F15">
            <v>96000</v>
          </cell>
        </row>
        <row r="16">
          <cell r="B16">
            <v>1975</v>
          </cell>
          <cell r="D16">
            <v>957424</v>
          </cell>
          <cell r="F16">
            <v>0</v>
          </cell>
        </row>
        <row r="17">
          <cell r="B17">
            <v>1976</v>
          </cell>
          <cell r="D17">
            <v>1187258.6441108852</v>
          </cell>
          <cell r="F17">
            <v>0</v>
          </cell>
        </row>
        <row r="18">
          <cell r="B18">
            <v>1977</v>
          </cell>
          <cell r="D18">
            <v>1459639.5160213618</v>
          </cell>
          <cell r="F18">
            <v>0</v>
          </cell>
        </row>
        <row r="19">
          <cell r="B19">
            <v>1978</v>
          </cell>
          <cell r="D19">
            <v>1959212.9133549028</v>
          </cell>
          <cell r="F19">
            <v>0</v>
          </cell>
        </row>
        <row r="20">
          <cell r="B20">
            <v>1979</v>
          </cell>
          <cell r="D20">
            <v>2291761.1053100824</v>
          </cell>
          <cell r="F20">
            <v>45000</v>
          </cell>
        </row>
        <row r="21">
          <cell r="B21">
            <v>1980</v>
          </cell>
          <cell r="D21">
            <v>2900859.5895774453</v>
          </cell>
          <cell r="F21">
            <v>-55000</v>
          </cell>
        </row>
        <row r="22">
          <cell r="B22">
            <v>1981</v>
          </cell>
          <cell r="D22">
            <v>3180073</v>
          </cell>
          <cell r="F22">
            <v>2100000</v>
          </cell>
        </row>
        <row r="23">
          <cell r="B23">
            <v>1982</v>
          </cell>
          <cell r="D23">
            <v>3447349</v>
          </cell>
          <cell r="F23">
            <v>265000</v>
          </cell>
        </row>
        <row r="24">
          <cell r="B24">
            <v>1983</v>
          </cell>
          <cell r="D24">
            <v>3523537</v>
          </cell>
          <cell r="F24">
            <v>661000</v>
          </cell>
        </row>
        <row r="25">
          <cell r="B25">
            <v>1984</v>
          </cell>
          <cell r="D25">
            <v>3653421</v>
          </cell>
          <cell r="F25">
            <v>283000</v>
          </cell>
        </row>
        <row r="26">
          <cell r="B26">
            <v>1985</v>
          </cell>
          <cell r="D26">
            <v>3851683</v>
          </cell>
          <cell r="F26">
            <v>33000</v>
          </cell>
        </row>
        <row r="27">
          <cell r="B27">
            <v>1986</v>
          </cell>
          <cell r="D27">
            <v>4306213</v>
          </cell>
          <cell r="F27">
            <v>107000</v>
          </cell>
        </row>
        <row r="28">
          <cell r="B28">
            <v>1987</v>
          </cell>
          <cell r="D28">
            <v>4761527</v>
          </cell>
          <cell r="F28">
            <v>-1000</v>
          </cell>
        </row>
        <row r="29">
          <cell r="B29">
            <v>1988</v>
          </cell>
          <cell r="D29">
            <v>5377462</v>
          </cell>
          <cell r="F29">
            <v>1000</v>
          </cell>
        </row>
        <row r="30">
          <cell r="B30">
            <v>1989</v>
          </cell>
          <cell r="D30">
            <v>6090691</v>
          </cell>
          <cell r="F30">
            <v>1180000</v>
          </cell>
        </row>
        <row r="31">
          <cell r="B31">
            <v>1990</v>
          </cell>
          <cell r="D31">
            <v>6796382</v>
          </cell>
          <cell r="F31">
            <v>5090000</v>
          </cell>
        </row>
        <row r="32">
          <cell r="B32">
            <v>1991</v>
          </cell>
          <cell r="D32">
            <v>7343003</v>
          </cell>
          <cell r="F32">
            <v>-1733000</v>
          </cell>
        </row>
        <row r="33">
          <cell r="B33">
            <v>1992</v>
          </cell>
          <cell r="D33">
            <v>7709837</v>
          </cell>
          <cell r="F33">
            <v>12000</v>
          </cell>
        </row>
        <row r="34">
          <cell r="B34">
            <v>1993</v>
          </cell>
          <cell r="D34">
            <v>8254442</v>
          </cell>
          <cell r="F34">
            <v>3000</v>
          </cell>
        </row>
        <row r="35">
          <cell r="B35">
            <v>1994</v>
          </cell>
          <cell r="D35">
            <v>8899297</v>
          </cell>
          <cell r="F35">
            <v>2000</v>
          </cell>
        </row>
        <row r="36">
          <cell r="B36">
            <v>1995</v>
          </cell>
          <cell r="D36">
            <v>9562431</v>
          </cell>
          <cell r="F36">
            <v>11115000</v>
          </cell>
        </row>
        <row r="37">
          <cell r="B37">
            <v>1996</v>
          </cell>
          <cell r="D37">
            <v>11020032</v>
          </cell>
          <cell r="F37">
            <v>5246000</v>
          </cell>
        </row>
        <row r="38">
          <cell r="B38">
            <v>1997</v>
          </cell>
          <cell r="D38">
            <v>11930431</v>
          </cell>
          <cell r="F38">
            <v>-840000</v>
          </cell>
        </row>
        <row r="39">
          <cell r="B39">
            <v>1998</v>
          </cell>
          <cell r="D39">
            <v>12889192</v>
          </cell>
          <cell r="F39">
            <v>570000</v>
          </cell>
        </row>
        <row r="40">
          <cell r="B40">
            <v>1999</v>
          </cell>
          <cell r="D40">
            <v>13410384</v>
          </cell>
          <cell r="F40">
            <v>358000</v>
          </cell>
        </row>
        <row r="41">
          <cell r="B41" t="str">
            <v>2000</v>
          </cell>
          <cell r="D41">
            <v>14046647</v>
          </cell>
          <cell r="F41">
            <v>977000</v>
          </cell>
        </row>
        <row r="43">
          <cell r="A43" t="str">
            <v>4)</v>
          </cell>
          <cell r="B43" t="str">
            <v>Totals</v>
          </cell>
          <cell r="D43">
            <v>163686309.90744126</v>
          </cell>
          <cell r="F43">
            <v>25573000</v>
          </cell>
        </row>
        <row r="46">
          <cell r="A46" t="str">
            <v>5)</v>
          </cell>
          <cell r="B46" t="str">
            <v>Basic Catastrophe Provision</v>
          </cell>
          <cell r="F46">
            <v>0.1562</v>
          </cell>
        </row>
        <row r="48">
          <cell r="A48" t="str">
            <v>6)</v>
          </cell>
          <cell r="B48" t="str">
            <v>Catastrophe Provision w/ULAE</v>
          </cell>
          <cell r="F48">
            <v>0.1799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Oregon Catastrophe Factor</v>
          </cell>
          <cell r="F52">
            <v>0.1799</v>
          </cell>
        </row>
        <row r="54">
          <cell r="A54" t="str">
            <v>C:\files\Non-modelled Cats\Starting 6-1\[HOCAT_2000-2.XLW]OREGON</v>
          </cell>
          <cell r="G54">
            <v>37089.825801273146</v>
          </cell>
        </row>
      </sheetData>
      <sheetData sheetId="48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PENNSYLVANIA</v>
          </cell>
        </row>
        <row r="4">
          <cell r="A4" t="str">
            <v>BASIC CATASTROPHE PROVISION</v>
          </cell>
        </row>
        <row r="5">
          <cell r="A5">
            <v>37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1839775.5468011259</v>
          </cell>
          <cell r="F12">
            <v>64000</v>
          </cell>
        </row>
        <row r="13">
          <cell r="B13">
            <v>1972</v>
          </cell>
          <cell r="D13">
            <v>2086047.3705513258</v>
          </cell>
          <cell r="F13">
            <v>103000</v>
          </cell>
        </row>
        <row r="14">
          <cell r="B14">
            <v>1973</v>
          </cell>
          <cell r="D14">
            <v>2365285.0695566367</v>
          </cell>
          <cell r="F14">
            <v>36000</v>
          </cell>
        </row>
        <row r="15">
          <cell r="B15">
            <v>1974</v>
          </cell>
          <cell r="D15">
            <v>2681901.4463650184</v>
          </cell>
          <cell r="F15">
            <v>25000</v>
          </cell>
        </row>
        <row r="16">
          <cell r="B16">
            <v>1975</v>
          </cell>
          <cell r="D16">
            <v>3040900</v>
          </cell>
          <cell r="F16">
            <v>194000</v>
          </cell>
        </row>
        <row r="17">
          <cell r="B17">
            <v>1976</v>
          </cell>
          <cell r="D17">
            <v>3685796.3171622995</v>
          </cell>
          <cell r="F17">
            <v>128000</v>
          </cell>
        </row>
        <row r="18">
          <cell r="B18">
            <v>1977</v>
          </cell>
          <cell r="D18">
            <v>4152660.1883484162</v>
          </cell>
          <cell r="F18">
            <v>68000</v>
          </cell>
        </row>
        <row r="19">
          <cell r="B19">
            <v>1978</v>
          </cell>
          <cell r="D19">
            <v>5096985.608436438</v>
          </cell>
          <cell r="F19">
            <v>435000</v>
          </cell>
        </row>
        <row r="20">
          <cell r="B20">
            <v>1979</v>
          </cell>
          <cell r="D20">
            <v>6050932.556645259</v>
          </cell>
          <cell r="F20">
            <v>121000</v>
          </cell>
        </row>
        <row r="21">
          <cell r="B21">
            <v>1980</v>
          </cell>
          <cell r="D21">
            <v>7331395.164317843</v>
          </cell>
          <cell r="F21">
            <v>893000</v>
          </cell>
        </row>
        <row r="22">
          <cell r="B22">
            <v>1981</v>
          </cell>
          <cell r="D22">
            <v>8472407</v>
          </cell>
          <cell r="F22">
            <v>204000</v>
          </cell>
        </row>
        <row r="23">
          <cell r="B23">
            <v>1982</v>
          </cell>
          <cell r="D23">
            <v>9518959</v>
          </cell>
          <cell r="F23">
            <v>1210000</v>
          </cell>
        </row>
        <row r="24">
          <cell r="B24">
            <v>1983</v>
          </cell>
          <cell r="D24">
            <v>10373141</v>
          </cell>
          <cell r="F24">
            <v>576000</v>
          </cell>
        </row>
        <row r="25">
          <cell r="B25">
            <v>1984</v>
          </cell>
          <cell r="D25">
            <v>11411806</v>
          </cell>
          <cell r="F25">
            <v>2205000</v>
          </cell>
        </row>
        <row r="26">
          <cell r="B26">
            <v>1985</v>
          </cell>
          <cell r="D26">
            <v>12317063</v>
          </cell>
          <cell r="F26">
            <v>5585000</v>
          </cell>
        </row>
        <row r="27">
          <cell r="B27">
            <v>1986</v>
          </cell>
          <cell r="D27">
            <v>13397119</v>
          </cell>
          <cell r="F27">
            <v>170000</v>
          </cell>
        </row>
        <row r="28">
          <cell r="B28">
            <v>1987</v>
          </cell>
          <cell r="D28">
            <v>14641372</v>
          </cell>
          <cell r="F28">
            <v>1280000</v>
          </cell>
        </row>
        <row r="29">
          <cell r="B29">
            <v>1988</v>
          </cell>
          <cell r="D29">
            <v>16191629</v>
          </cell>
          <cell r="F29">
            <v>487000</v>
          </cell>
        </row>
        <row r="30">
          <cell r="B30">
            <v>1989</v>
          </cell>
          <cell r="D30">
            <v>18863408</v>
          </cell>
          <cell r="F30">
            <v>2439000</v>
          </cell>
        </row>
        <row r="31">
          <cell r="B31">
            <v>1990</v>
          </cell>
          <cell r="D31">
            <v>22450060</v>
          </cell>
          <cell r="F31">
            <v>856000</v>
          </cell>
        </row>
        <row r="32">
          <cell r="B32">
            <v>1991</v>
          </cell>
          <cell r="D32">
            <v>25595058</v>
          </cell>
          <cell r="F32">
            <v>656000</v>
          </cell>
        </row>
        <row r="33">
          <cell r="B33">
            <v>1992</v>
          </cell>
          <cell r="D33">
            <v>27453083</v>
          </cell>
          <cell r="F33">
            <v>8405000</v>
          </cell>
        </row>
        <row r="34">
          <cell r="B34">
            <v>1993</v>
          </cell>
          <cell r="D34">
            <v>29042254</v>
          </cell>
          <cell r="F34">
            <v>1710000</v>
          </cell>
        </row>
        <row r="35">
          <cell r="B35">
            <v>1994</v>
          </cell>
          <cell r="D35">
            <v>30716158</v>
          </cell>
          <cell r="F35">
            <v>54721000</v>
          </cell>
        </row>
        <row r="36">
          <cell r="B36">
            <v>1995</v>
          </cell>
          <cell r="D36">
            <v>33332534</v>
          </cell>
          <cell r="F36">
            <v>3837000</v>
          </cell>
        </row>
        <row r="37">
          <cell r="B37">
            <v>1996</v>
          </cell>
          <cell r="D37">
            <v>35285320</v>
          </cell>
          <cell r="F37">
            <v>31652000</v>
          </cell>
        </row>
        <row r="38">
          <cell r="B38">
            <v>1997</v>
          </cell>
          <cell r="D38">
            <v>37266169</v>
          </cell>
          <cell r="F38">
            <v>4691000</v>
          </cell>
        </row>
        <row r="39">
          <cell r="B39">
            <v>1998</v>
          </cell>
          <cell r="D39">
            <v>39620062</v>
          </cell>
          <cell r="F39">
            <v>9471000</v>
          </cell>
        </row>
        <row r="40">
          <cell r="B40">
            <v>1999</v>
          </cell>
          <cell r="D40">
            <v>41467422</v>
          </cell>
          <cell r="F40">
            <v>2692000</v>
          </cell>
        </row>
        <row r="41">
          <cell r="B41" t="str">
            <v>2000</v>
          </cell>
          <cell r="D41">
            <v>44238660</v>
          </cell>
          <cell r="F41">
            <v>9644000</v>
          </cell>
        </row>
        <row r="43">
          <cell r="A43" t="str">
            <v>4)</v>
          </cell>
          <cell r="B43" t="str">
            <v>Totals</v>
          </cell>
          <cell r="D43">
            <v>519985363.26818436</v>
          </cell>
          <cell r="F43">
            <v>144558000</v>
          </cell>
        </row>
        <row r="46">
          <cell r="A46" t="str">
            <v>5)</v>
          </cell>
          <cell r="B46" t="str">
            <v>Basic Catastrophe Provision</v>
          </cell>
          <cell r="F46">
            <v>0.278</v>
          </cell>
        </row>
        <row r="48">
          <cell r="A48" t="str">
            <v>6)</v>
          </cell>
          <cell r="B48" t="str">
            <v>Catastrophe Provision w/ULAE</v>
          </cell>
          <cell r="F48">
            <v>0.3203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Pennsylvania Catastrophe Factor</v>
          </cell>
          <cell r="F52">
            <v>0.3203</v>
          </cell>
        </row>
        <row r="54">
          <cell r="A54" t="str">
            <v>C:\files\Non-modelled Cats\Starting 6-1\[HOCAT_2000-2.XLW]PENNSYLVANIA</v>
          </cell>
          <cell r="G54">
            <v>37089.825801273146</v>
          </cell>
        </row>
      </sheetData>
      <sheetData sheetId="49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RHODE ISLAND</v>
          </cell>
        </row>
        <row r="4">
          <cell r="A4" t="str">
            <v>BASIC CATASTROPHE PROVISION</v>
          </cell>
        </row>
        <row r="5">
          <cell r="A5">
            <v>38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218045.26174182908</v>
          </cell>
          <cell r="F12">
            <v>6000</v>
          </cell>
        </row>
        <row r="13">
          <cell r="B13">
            <v>1972</v>
          </cell>
          <cell r="D13">
            <v>244992.12758579513</v>
          </cell>
          <cell r="F13">
            <v>7000</v>
          </cell>
        </row>
        <row r="14">
          <cell r="B14">
            <v>1973</v>
          </cell>
          <cell r="D14">
            <v>275269.18998167006</v>
          </cell>
          <cell r="F14">
            <v>2000</v>
          </cell>
        </row>
        <row r="15">
          <cell r="B15">
            <v>1974</v>
          </cell>
          <cell r="D15">
            <v>309288.0073325187</v>
          </cell>
          <cell r="F15">
            <v>-2000</v>
          </cell>
        </row>
        <row r="16">
          <cell r="B16">
            <v>1975</v>
          </cell>
          <cell r="D16">
            <v>347511</v>
          </cell>
          <cell r="F16">
            <v>0</v>
          </cell>
        </row>
        <row r="17">
          <cell r="B17">
            <v>1976</v>
          </cell>
          <cell r="D17">
            <v>404994.2072162365</v>
          </cell>
          <cell r="F17">
            <v>39000</v>
          </cell>
        </row>
        <row r="18">
          <cell r="B18">
            <v>1977</v>
          </cell>
          <cell r="D18">
            <v>516005.97537408205</v>
          </cell>
          <cell r="F18">
            <v>-1000</v>
          </cell>
        </row>
        <row r="19">
          <cell r="B19">
            <v>1978</v>
          </cell>
          <cell r="D19">
            <v>673079.1559342183</v>
          </cell>
          <cell r="F19">
            <v>342000</v>
          </cell>
        </row>
        <row r="20">
          <cell r="B20">
            <v>1979</v>
          </cell>
          <cell r="D20">
            <v>820216.8932395836</v>
          </cell>
          <cell r="F20">
            <v>95000</v>
          </cell>
        </row>
        <row r="21">
          <cell r="B21">
            <v>1980</v>
          </cell>
          <cell r="D21">
            <v>1015010.2761869035</v>
          </cell>
          <cell r="F21">
            <v>15000</v>
          </cell>
        </row>
        <row r="22">
          <cell r="B22">
            <v>1981</v>
          </cell>
          <cell r="D22">
            <v>1134041</v>
          </cell>
          <cell r="F22">
            <v>115000</v>
          </cell>
        </row>
        <row r="23">
          <cell r="B23">
            <v>1982</v>
          </cell>
          <cell r="D23">
            <v>1248911</v>
          </cell>
          <cell r="F23">
            <v>49000</v>
          </cell>
        </row>
        <row r="24">
          <cell r="B24">
            <v>1983</v>
          </cell>
          <cell r="D24">
            <v>1346975</v>
          </cell>
          <cell r="F24">
            <v>23000</v>
          </cell>
        </row>
        <row r="25">
          <cell r="B25">
            <v>1984</v>
          </cell>
          <cell r="D25">
            <v>1422833</v>
          </cell>
          <cell r="F25">
            <v>135000</v>
          </cell>
        </row>
        <row r="26">
          <cell r="B26">
            <v>1985</v>
          </cell>
          <cell r="D26">
            <v>1465972</v>
          </cell>
          <cell r="F26">
            <v>74000</v>
          </cell>
        </row>
        <row r="27">
          <cell r="B27">
            <v>1986</v>
          </cell>
          <cell r="D27">
            <v>1539665</v>
          </cell>
          <cell r="F27">
            <v>1000</v>
          </cell>
        </row>
        <row r="28">
          <cell r="B28">
            <v>1987</v>
          </cell>
          <cell r="D28">
            <v>1662976</v>
          </cell>
          <cell r="F28">
            <v>69000</v>
          </cell>
        </row>
        <row r="29">
          <cell r="B29">
            <v>1988</v>
          </cell>
          <cell r="D29">
            <v>1845735</v>
          </cell>
          <cell r="F29">
            <v>4000</v>
          </cell>
        </row>
        <row r="30">
          <cell r="B30">
            <v>1989</v>
          </cell>
          <cell r="D30">
            <v>2198007</v>
          </cell>
          <cell r="F30">
            <v>142000</v>
          </cell>
        </row>
        <row r="31">
          <cell r="B31">
            <v>1990</v>
          </cell>
          <cell r="D31">
            <v>2445674</v>
          </cell>
          <cell r="F31">
            <v>214000</v>
          </cell>
        </row>
        <row r="32">
          <cell r="B32">
            <v>1991</v>
          </cell>
          <cell r="D32">
            <v>2839479</v>
          </cell>
          <cell r="F32">
            <v>104000</v>
          </cell>
        </row>
        <row r="33">
          <cell r="B33">
            <v>1992</v>
          </cell>
          <cell r="D33">
            <v>3018638</v>
          </cell>
          <cell r="F33">
            <v>245000</v>
          </cell>
        </row>
        <row r="34">
          <cell r="B34">
            <v>1993</v>
          </cell>
          <cell r="D34">
            <v>3065676</v>
          </cell>
          <cell r="F34">
            <v>350000</v>
          </cell>
        </row>
        <row r="35">
          <cell r="B35">
            <v>1994</v>
          </cell>
          <cell r="D35">
            <v>3076307</v>
          </cell>
          <cell r="F35">
            <v>1098000</v>
          </cell>
        </row>
        <row r="36">
          <cell r="B36">
            <v>1995</v>
          </cell>
          <cell r="D36">
            <v>3097403</v>
          </cell>
          <cell r="F36">
            <v>546000</v>
          </cell>
        </row>
        <row r="37">
          <cell r="B37">
            <v>1996</v>
          </cell>
          <cell r="D37">
            <v>3131617</v>
          </cell>
          <cell r="F37">
            <v>953000</v>
          </cell>
        </row>
        <row r="38">
          <cell r="B38">
            <v>1997</v>
          </cell>
          <cell r="D38">
            <v>3087975</v>
          </cell>
          <cell r="F38">
            <v>166000</v>
          </cell>
        </row>
        <row r="39">
          <cell r="B39">
            <v>1998</v>
          </cell>
          <cell r="D39">
            <v>3084014</v>
          </cell>
          <cell r="F39">
            <v>2000</v>
          </cell>
        </row>
        <row r="40">
          <cell r="B40">
            <v>1999</v>
          </cell>
          <cell r="D40">
            <v>3095010</v>
          </cell>
          <cell r="F40">
            <v>3000</v>
          </cell>
        </row>
        <row r="41">
          <cell r="B41" t="str">
            <v>2000</v>
          </cell>
          <cell r="D41">
            <v>3178915</v>
          </cell>
          <cell r="F41">
            <v>460000</v>
          </cell>
        </row>
        <row r="43">
          <cell r="A43" t="str">
            <v>4)</v>
          </cell>
          <cell r="B43" t="str">
            <v>Totals</v>
          </cell>
          <cell r="D43">
            <v>51810235.09459284</v>
          </cell>
          <cell r="F43">
            <v>5256000</v>
          </cell>
        </row>
        <row r="46">
          <cell r="A46" t="str">
            <v>5)</v>
          </cell>
          <cell r="B46" t="str">
            <v>Basic Catastrophe Provision</v>
          </cell>
          <cell r="F46">
            <v>0.1014</v>
          </cell>
        </row>
        <row r="48">
          <cell r="A48" t="str">
            <v>6)</v>
          </cell>
          <cell r="B48" t="str">
            <v>Catastrophe Provision w/ULAE</v>
          </cell>
          <cell r="F48">
            <v>0.1168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Rhode Island Catastrophe Factor</v>
          </cell>
          <cell r="F52">
            <v>0.1168</v>
          </cell>
        </row>
        <row r="54">
          <cell r="A54" t="str">
            <v>C:\files\Non-modelled Cats\Starting 6-1\[HOCAT_2000-2.XLW]RHODE ISLAND</v>
          </cell>
          <cell r="G54">
            <v>37089.825801273146</v>
          </cell>
        </row>
      </sheetData>
      <sheetData sheetId="50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SOUTH CAROLINA</v>
          </cell>
        </row>
        <row r="4">
          <cell r="A4" t="str">
            <v>BASIC CATASTROPHE PROVISION</v>
          </cell>
        </row>
        <row r="5">
          <cell r="A5">
            <v>39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679597.7481912564</v>
          </cell>
          <cell r="F12">
            <v>4000</v>
          </cell>
        </row>
        <row r="13">
          <cell r="B13">
            <v>1972</v>
          </cell>
          <cell r="D13">
            <v>764181.6077415418</v>
          </cell>
          <cell r="F13">
            <v>0</v>
          </cell>
        </row>
        <row r="14">
          <cell r="B14">
            <v>1973</v>
          </cell>
          <cell r="D14">
            <v>859292.9143227567</v>
          </cell>
          <cell r="F14">
            <v>127000</v>
          </cell>
        </row>
        <row r="15">
          <cell r="B15">
            <v>1974</v>
          </cell>
          <cell r="D15">
            <v>966241.931400984</v>
          </cell>
          <cell r="F15">
            <v>376000</v>
          </cell>
        </row>
        <row r="16">
          <cell r="B16">
            <v>1975</v>
          </cell>
          <cell r="D16">
            <v>1086502</v>
          </cell>
          <cell r="F16">
            <v>250000</v>
          </cell>
        </row>
        <row r="17">
          <cell r="B17">
            <v>1976</v>
          </cell>
          <cell r="D17">
            <v>1272197.0787047201</v>
          </cell>
          <cell r="F17">
            <v>49000</v>
          </cell>
        </row>
        <row r="18">
          <cell r="B18">
            <v>1977</v>
          </cell>
          <cell r="D18">
            <v>1594112.795348582</v>
          </cell>
          <cell r="F18">
            <v>62000</v>
          </cell>
        </row>
        <row r="19">
          <cell r="B19">
            <v>1978</v>
          </cell>
          <cell r="D19">
            <v>2148221.2269590697</v>
          </cell>
          <cell r="F19">
            <v>393000</v>
          </cell>
        </row>
        <row r="20">
          <cell r="B20">
            <v>1979</v>
          </cell>
          <cell r="D20">
            <v>2602603.4015134117</v>
          </cell>
          <cell r="F20">
            <v>757000</v>
          </cell>
        </row>
        <row r="21">
          <cell r="B21">
            <v>1980</v>
          </cell>
          <cell r="D21">
            <v>3035691.622965642</v>
          </cell>
          <cell r="F21">
            <v>6000</v>
          </cell>
        </row>
        <row r="22">
          <cell r="B22">
            <v>1981</v>
          </cell>
          <cell r="D22">
            <v>3310994</v>
          </cell>
          <cell r="F22">
            <v>143000</v>
          </cell>
        </row>
        <row r="23">
          <cell r="B23">
            <v>1982</v>
          </cell>
          <cell r="D23">
            <v>3458102</v>
          </cell>
          <cell r="F23">
            <v>655000</v>
          </cell>
        </row>
        <row r="24">
          <cell r="B24">
            <v>1983</v>
          </cell>
          <cell r="D24">
            <v>3480834</v>
          </cell>
          <cell r="F24">
            <v>605000</v>
          </cell>
        </row>
        <row r="25">
          <cell r="B25">
            <v>1984</v>
          </cell>
          <cell r="D25">
            <v>3679550</v>
          </cell>
          <cell r="F25">
            <v>7160000</v>
          </cell>
        </row>
        <row r="26">
          <cell r="B26">
            <v>1985</v>
          </cell>
          <cell r="D26">
            <v>3942497</v>
          </cell>
          <cell r="F26">
            <v>3046000</v>
          </cell>
        </row>
        <row r="27">
          <cell r="B27">
            <v>1986</v>
          </cell>
          <cell r="D27">
            <v>4406358</v>
          </cell>
          <cell r="F27">
            <v>217000</v>
          </cell>
        </row>
        <row r="28">
          <cell r="B28">
            <v>1987</v>
          </cell>
          <cell r="D28">
            <v>5006001</v>
          </cell>
          <cell r="F28">
            <v>212000</v>
          </cell>
        </row>
        <row r="29">
          <cell r="B29">
            <v>1988</v>
          </cell>
          <cell r="D29">
            <v>5723950</v>
          </cell>
          <cell r="F29">
            <v>2534000</v>
          </cell>
        </row>
        <row r="30">
          <cell r="B30">
            <v>1989</v>
          </cell>
          <cell r="D30">
            <v>6351203</v>
          </cell>
          <cell r="F30">
            <v>5589000</v>
          </cell>
        </row>
        <row r="31">
          <cell r="B31">
            <v>1990</v>
          </cell>
          <cell r="D31">
            <v>7299014</v>
          </cell>
          <cell r="F31">
            <v>2021000</v>
          </cell>
        </row>
        <row r="32">
          <cell r="B32">
            <v>1991</v>
          </cell>
          <cell r="D32">
            <v>8401297</v>
          </cell>
          <cell r="F32">
            <v>1069000</v>
          </cell>
        </row>
        <row r="33">
          <cell r="B33">
            <v>1992</v>
          </cell>
          <cell r="D33">
            <v>9128814</v>
          </cell>
          <cell r="F33">
            <v>1219000</v>
          </cell>
        </row>
        <row r="34">
          <cell r="B34">
            <v>1993</v>
          </cell>
          <cell r="D34">
            <v>9617493</v>
          </cell>
          <cell r="F34">
            <v>5579000</v>
          </cell>
        </row>
        <row r="35">
          <cell r="B35">
            <v>1994</v>
          </cell>
          <cell r="D35">
            <v>10434376</v>
          </cell>
          <cell r="F35">
            <v>6579000</v>
          </cell>
        </row>
        <row r="36">
          <cell r="B36">
            <v>1995</v>
          </cell>
          <cell r="D36">
            <v>11654219</v>
          </cell>
          <cell r="F36">
            <v>3565000</v>
          </cell>
        </row>
        <row r="37">
          <cell r="B37">
            <v>1996</v>
          </cell>
          <cell r="D37">
            <v>12672199</v>
          </cell>
          <cell r="F37">
            <v>4926000</v>
          </cell>
        </row>
        <row r="38">
          <cell r="B38">
            <v>1997</v>
          </cell>
          <cell r="D38">
            <v>13591243</v>
          </cell>
          <cell r="F38">
            <v>1243000</v>
          </cell>
        </row>
        <row r="39">
          <cell r="B39">
            <v>1998</v>
          </cell>
          <cell r="D39">
            <v>15011839</v>
          </cell>
          <cell r="F39">
            <v>2196000</v>
          </cell>
        </row>
        <row r="40">
          <cell r="B40">
            <v>1999</v>
          </cell>
          <cell r="D40">
            <v>16099902</v>
          </cell>
          <cell r="F40">
            <v>9263000</v>
          </cell>
        </row>
        <row r="41">
          <cell r="B41" t="str">
            <v>2000</v>
          </cell>
          <cell r="D41">
            <v>17611714</v>
          </cell>
          <cell r="F41">
            <v>28780000</v>
          </cell>
        </row>
        <row r="43">
          <cell r="A43" t="str">
            <v>4)</v>
          </cell>
          <cell r="B43" t="str">
            <v>Totals</v>
          </cell>
          <cell r="D43">
            <v>185890241.32714796</v>
          </cell>
          <cell r="F43">
            <v>88625000</v>
          </cell>
        </row>
        <row r="46">
          <cell r="A46" t="str">
            <v>5)</v>
          </cell>
          <cell r="B46" t="str">
            <v>Basic Catastrophe Provision</v>
          </cell>
          <cell r="F46">
            <v>0.4768</v>
          </cell>
        </row>
        <row r="48">
          <cell r="A48" t="str">
            <v>6)</v>
          </cell>
          <cell r="B48" t="str">
            <v>Catastrophe Provision w/ULAE</v>
          </cell>
          <cell r="F48">
            <v>0.5493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South Carolina Catastrophe Factor</v>
          </cell>
          <cell r="F52">
            <v>0.5493</v>
          </cell>
        </row>
        <row r="54">
          <cell r="A54" t="str">
            <v>C:\files\Non-modelled Cats\Starting 6-1\[HOCAT_2000-2.XLW]SOUTH CAROLINA</v>
          </cell>
          <cell r="G54">
            <v>37089.825801273146</v>
          </cell>
        </row>
      </sheetData>
      <sheetData sheetId="51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SOUTH DAKOTA</v>
          </cell>
        </row>
        <row r="4">
          <cell r="A4" t="str">
            <v>BASIC CATASTROPHE PROVISION</v>
          </cell>
        </row>
        <row r="5">
          <cell r="A5">
            <v>40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36428.07248523921</v>
          </cell>
          <cell r="F12">
            <v>0</v>
          </cell>
        </row>
        <row r="13">
          <cell r="B13">
            <v>1972</v>
          </cell>
          <cell r="D13">
            <v>39618.04316318313</v>
          </cell>
          <cell r="F13">
            <v>2000</v>
          </cell>
        </row>
        <row r="14">
          <cell r="B14">
            <v>1973</v>
          </cell>
          <cell r="D14">
            <v>43087.356453346394</v>
          </cell>
          <cell r="F14">
            <v>2000</v>
          </cell>
        </row>
        <row r="15">
          <cell r="B15">
            <v>1974</v>
          </cell>
          <cell r="D15">
            <v>46860.474115061465</v>
          </cell>
          <cell r="F15">
            <v>0</v>
          </cell>
        </row>
        <row r="16">
          <cell r="B16">
            <v>1975</v>
          </cell>
          <cell r="D16">
            <v>50964</v>
          </cell>
          <cell r="F16">
            <v>0</v>
          </cell>
        </row>
        <row r="17">
          <cell r="B17">
            <v>1976</v>
          </cell>
          <cell r="D17">
            <v>55280.79277007146</v>
          </cell>
          <cell r="F17">
            <v>5000</v>
          </cell>
        </row>
        <row r="18">
          <cell r="B18">
            <v>1977</v>
          </cell>
          <cell r="D18">
            <v>60976.996632996634</v>
          </cell>
          <cell r="F18">
            <v>1000</v>
          </cell>
        </row>
        <row r="19">
          <cell r="B19">
            <v>1978</v>
          </cell>
          <cell r="D19">
            <v>80100.90909090909</v>
          </cell>
          <cell r="F19">
            <v>0</v>
          </cell>
        </row>
        <row r="20">
          <cell r="B20">
            <v>1979</v>
          </cell>
          <cell r="D20">
            <v>93372.03180246142</v>
          </cell>
          <cell r="F20">
            <v>19000</v>
          </cell>
        </row>
        <row r="21">
          <cell r="B21">
            <v>1980</v>
          </cell>
          <cell r="D21">
            <v>117460.53433889602</v>
          </cell>
          <cell r="F21">
            <v>11000</v>
          </cell>
        </row>
        <row r="22">
          <cell r="B22">
            <v>1981</v>
          </cell>
          <cell r="D22">
            <v>123161</v>
          </cell>
          <cell r="F22">
            <v>20000</v>
          </cell>
        </row>
        <row r="23">
          <cell r="B23">
            <v>1982</v>
          </cell>
          <cell r="D23">
            <v>122890</v>
          </cell>
          <cell r="F23">
            <v>10000</v>
          </cell>
        </row>
        <row r="24">
          <cell r="B24">
            <v>1983</v>
          </cell>
          <cell r="D24">
            <v>114863</v>
          </cell>
          <cell r="F24">
            <v>3000</v>
          </cell>
        </row>
        <row r="25">
          <cell r="B25">
            <v>1984</v>
          </cell>
          <cell r="D25">
            <v>110402</v>
          </cell>
          <cell r="F25">
            <v>180000</v>
          </cell>
        </row>
        <row r="26">
          <cell r="B26">
            <v>1985</v>
          </cell>
          <cell r="D26">
            <v>115999</v>
          </cell>
          <cell r="F26">
            <v>-1000</v>
          </cell>
        </row>
        <row r="27">
          <cell r="B27">
            <v>1986</v>
          </cell>
          <cell r="D27">
            <v>136081</v>
          </cell>
          <cell r="F27">
            <v>106000</v>
          </cell>
        </row>
        <row r="28">
          <cell r="B28">
            <v>1987</v>
          </cell>
          <cell r="D28">
            <v>157734</v>
          </cell>
          <cell r="F28">
            <v>12000</v>
          </cell>
        </row>
        <row r="29">
          <cell r="B29">
            <v>1988</v>
          </cell>
          <cell r="D29">
            <v>185183</v>
          </cell>
          <cell r="F29">
            <v>0</v>
          </cell>
        </row>
        <row r="30">
          <cell r="B30">
            <v>1989</v>
          </cell>
          <cell r="D30">
            <v>212116</v>
          </cell>
          <cell r="F30">
            <v>0</v>
          </cell>
        </row>
        <row r="31">
          <cell r="B31">
            <v>1990</v>
          </cell>
          <cell r="D31">
            <v>233808</v>
          </cell>
          <cell r="F31">
            <v>452000</v>
          </cell>
        </row>
        <row r="32">
          <cell r="B32">
            <v>1991</v>
          </cell>
          <cell r="D32">
            <v>250295</v>
          </cell>
          <cell r="F32">
            <v>600000</v>
          </cell>
        </row>
        <row r="33">
          <cell r="B33">
            <v>1992</v>
          </cell>
          <cell r="D33">
            <v>247875</v>
          </cell>
          <cell r="F33">
            <v>30000</v>
          </cell>
        </row>
        <row r="34">
          <cell r="B34">
            <v>1993</v>
          </cell>
          <cell r="D34">
            <v>235795</v>
          </cell>
          <cell r="F34">
            <v>439000</v>
          </cell>
        </row>
        <row r="35">
          <cell r="B35">
            <v>1994</v>
          </cell>
          <cell r="D35">
            <v>231298</v>
          </cell>
          <cell r="F35">
            <v>0</v>
          </cell>
        </row>
        <row r="36">
          <cell r="B36">
            <v>1995</v>
          </cell>
          <cell r="D36">
            <v>236149</v>
          </cell>
          <cell r="F36">
            <v>1000</v>
          </cell>
        </row>
        <row r="37">
          <cell r="B37">
            <v>1996</v>
          </cell>
          <cell r="D37">
            <v>242925</v>
          </cell>
          <cell r="F37">
            <v>85000</v>
          </cell>
        </row>
        <row r="38">
          <cell r="B38">
            <v>1997</v>
          </cell>
          <cell r="D38">
            <v>262532</v>
          </cell>
          <cell r="F38">
            <v>15000</v>
          </cell>
        </row>
        <row r="39">
          <cell r="B39">
            <v>1998</v>
          </cell>
          <cell r="D39">
            <v>288034</v>
          </cell>
          <cell r="F39">
            <v>-2000</v>
          </cell>
        </row>
        <row r="40">
          <cell r="B40">
            <v>1999</v>
          </cell>
          <cell r="D40">
            <v>304057</v>
          </cell>
          <cell r="F40">
            <v>0</v>
          </cell>
        </row>
        <row r="41">
          <cell r="B41" t="str">
            <v>2000</v>
          </cell>
          <cell r="D41">
            <v>317437</v>
          </cell>
          <cell r="F41">
            <v>0</v>
          </cell>
        </row>
        <row r="43">
          <cell r="A43" t="str">
            <v>4)</v>
          </cell>
          <cell r="B43" t="str">
            <v>Totals</v>
          </cell>
          <cell r="D43">
            <v>4752783.210852165</v>
          </cell>
          <cell r="F43">
            <v>1990000</v>
          </cell>
        </row>
        <row r="46">
          <cell r="A46" t="str">
            <v>5)</v>
          </cell>
          <cell r="B46" t="str">
            <v>Basic Catastrophe Provision</v>
          </cell>
          <cell r="F46">
            <v>0.4187</v>
          </cell>
        </row>
        <row r="48">
          <cell r="A48" t="str">
            <v>6)</v>
          </cell>
          <cell r="B48" t="str">
            <v>Catastrophe Provision w/ULAE</v>
          </cell>
          <cell r="F48">
            <v>0.4823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South Dakota Catastrophe Factor</v>
          </cell>
          <cell r="F52">
            <v>0.4823</v>
          </cell>
        </row>
        <row r="54">
          <cell r="A54" t="str">
            <v>C:\files\Non-modelled Cats\Starting 6-1\[HOCAT_2000-2.XLW]SOUTH DAKOTA</v>
          </cell>
          <cell r="G54">
            <v>37089.825801273146</v>
          </cell>
        </row>
      </sheetData>
      <sheetData sheetId="52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TENNESSEE</v>
          </cell>
        </row>
        <row r="4">
          <cell r="A4" t="str">
            <v>BASIC CATASTROPHE PROVISION</v>
          </cell>
        </row>
        <row r="5">
          <cell r="A5">
            <v>41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898787.2857425269</v>
          </cell>
          <cell r="F12">
            <v>1161000</v>
          </cell>
        </row>
        <row r="13">
          <cell r="B13">
            <v>1972</v>
          </cell>
          <cell r="D13">
            <v>982303.8772046528</v>
          </cell>
          <cell r="F13">
            <v>29000</v>
          </cell>
        </row>
        <row r="14">
          <cell r="B14">
            <v>1973</v>
          </cell>
          <cell r="D14">
            <v>1073580.9489941</v>
          </cell>
          <cell r="F14">
            <v>94000</v>
          </cell>
        </row>
        <row r="15">
          <cell r="B15">
            <v>1974</v>
          </cell>
          <cell r="D15">
            <v>1173339.615967886</v>
          </cell>
          <cell r="F15">
            <v>369000</v>
          </cell>
        </row>
        <row r="16">
          <cell r="B16">
            <v>1975</v>
          </cell>
          <cell r="D16">
            <v>1282368</v>
          </cell>
          <cell r="F16">
            <v>295000</v>
          </cell>
        </row>
        <row r="17">
          <cell r="B17">
            <v>1976</v>
          </cell>
          <cell r="D17">
            <v>1515056.1227853592</v>
          </cell>
          <cell r="F17">
            <v>38000</v>
          </cell>
        </row>
        <row r="18">
          <cell r="B18">
            <v>1977</v>
          </cell>
          <cell r="D18">
            <v>1908618.2077238318</v>
          </cell>
          <cell r="F18">
            <v>574000</v>
          </cell>
        </row>
        <row r="19">
          <cell r="B19">
            <v>1978</v>
          </cell>
          <cell r="D19">
            <v>2190643.90547508</v>
          </cell>
          <cell r="F19">
            <v>100000</v>
          </cell>
        </row>
        <row r="20">
          <cell r="B20">
            <v>1979</v>
          </cell>
          <cell r="D20">
            <v>3331968.303006975</v>
          </cell>
          <cell r="F20">
            <v>702000</v>
          </cell>
        </row>
        <row r="21">
          <cell r="B21">
            <v>1980</v>
          </cell>
          <cell r="D21">
            <v>4065841.5671844366</v>
          </cell>
          <cell r="F21">
            <v>1055000</v>
          </cell>
        </row>
        <row r="22">
          <cell r="B22">
            <v>1981</v>
          </cell>
          <cell r="D22">
            <v>4326784</v>
          </cell>
          <cell r="F22">
            <v>257000</v>
          </cell>
        </row>
        <row r="23">
          <cell r="B23">
            <v>1982</v>
          </cell>
          <cell r="D23">
            <v>4369190</v>
          </cell>
          <cell r="F23">
            <v>2085000</v>
          </cell>
        </row>
        <row r="24">
          <cell r="B24">
            <v>1983</v>
          </cell>
          <cell r="D24">
            <v>4183838</v>
          </cell>
          <cell r="F24">
            <v>1498000</v>
          </cell>
        </row>
        <row r="25">
          <cell r="B25">
            <v>1984</v>
          </cell>
          <cell r="D25">
            <v>4240826</v>
          </cell>
          <cell r="F25">
            <v>826000</v>
          </cell>
        </row>
        <row r="26">
          <cell r="B26">
            <v>1985</v>
          </cell>
          <cell r="D26">
            <v>4614885</v>
          </cell>
          <cell r="F26">
            <v>1242000</v>
          </cell>
        </row>
        <row r="27">
          <cell r="B27">
            <v>1986</v>
          </cell>
          <cell r="D27">
            <v>5361888</v>
          </cell>
          <cell r="F27">
            <v>2128000</v>
          </cell>
        </row>
        <row r="28">
          <cell r="B28">
            <v>1987</v>
          </cell>
          <cell r="D28">
            <v>6086143</v>
          </cell>
          <cell r="F28">
            <v>2450000</v>
          </cell>
        </row>
        <row r="29">
          <cell r="B29">
            <v>1988</v>
          </cell>
          <cell r="D29">
            <v>6631797</v>
          </cell>
          <cell r="F29">
            <v>455000</v>
          </cell>
        </row>
        <row r="30">
          <cell r="B30">
            <v>1989</v>
          </cell>
          <cell r="D30">
            <v>7211635</v>
          </cell>
          <cell r="F30">
            <v>1732000</v>
          </cell>
        </row>
        <row r="31">
          <cell r="B31">
            <v>1990</v>
          </cell>
          <cell r="D31">
            <v>7830024</v>
          </cell>
          <cell r="F31">
            <v>3344000</v>
          </cell>
        </row>
        <row r="32">
          <cell r="B32">
            <v>1991</v>
          </cell>
          <cell r="D32">
            <v>8711182</v>
          </cell>
          <cell r="F32">
            <v>3717000</v>
          </cell>
        </row>
        <row r="33">
          <cell r="B33">
            <v>1992</v>
          </cell>
          <cell r="D33">
            <v>8845838</v>
          </cell>
          <cell r="F33">
            <v>65000</v>
          </cell>
        </row>
        <row r="34">
          <cell r="B34">
            <v>1993</v>
          </cell>
          <cell r="D34">
            <v>8976207</v>
          </cell>
          <cell r="F34">
            <v>2862000</v>
          </cell>
        </row>
        <row r="35">
          <cell r="B35">
            <v>1994</v>
          </cell>
          <cell r="D35">
            <v>9283024</v>
          </cell>
          <cell r="F35">
            <v>16850000</v>
          </cell>
        </row>
        <row r="36">
          <cell r="B36">
            <v>1995</v>
          </cell>
          <cell r="D36">
            <v>9745788</v>
          </cell>
          <cell r="F36">
            <v>6847000</v>
          </cell>
        </row>
        <row r="37">
          <cell r="B37">
            <v>1996</v>
          </cell>
          <cell r="D37">
            <v>10390655</v>
          </cell>
          <cell r="F37">
            <v>6226000</v>
          </cell>
        </row>
        <row r="38">
          <cell r="B38">
            <v>1997</v>
          </cell>
          <cell r="D38">
            <v>10972206</v>
          </cell>
          <cell r="F38">
            <v>8867000</v>
          </cell>
        </row>
        <row r="39">
          <cell r="B39">
            <v>1998</v>
          </cell>
          <cell r="D39">
            <v>11566314</v>
          </cell>
          <cell r="F39">
            <v>15412000</v>
          </cell>
        </row>
        <row r="40">
          <cell r="B40">
            <v>1999</v>
          </cell>
          <cell r="D40">
            <v>12016332</v>
          </cell>
          <cell r="F40">
            <v>11592000</v>
          </cell>
        </row>
        <row r="41">
          <cell r="B41" t="str">
            <v>2000</v>
          </cell>
          <cell r="D41">
            <v>12479208</v>
          </cell>
          <cell r="F41">
            <v>1896000</v>
          </cell>
        </row>
        <row r="43">
          <cell r="A43" t="str">
            <v>4)</v>
          </cell>
          <cell r="B43" t="str">
            <v>Totals</v>
          </cell>
          <cell r="D43">
            <v>176266271.83408487</v>
          </cell>
          <cell r="F43">
            <v>94768000</v>
          </cell>
        </row>
        <row r="46">
          <cell r="A46" t="str">
            <v>5)</v>
          </cell>
          <cell r="B46" t="str">
            <v>Basic Catastrophe Provision</v>
          </cell>
          <cell r="F46">
            <v>0.5376</v>
          </cell>
        </row>
        <row r="48">
          <cell r="A48" t="str">
            <v>6)</v>
          </cell>
          <cell r="B48" t="str">
            <v>Catastrophe Provision w/ULAE</v>
          </cell>
          <cell r="F48">
            <v>0.6193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Tennessee Catastrophe Factor</v>
          </cell>
          <cell r="F52">
            <v>0.6193</v>
          </cell>
        </row>
        <row r="54">
          <cell r="A54" t="str">
            <v>C:\files\Non-modelled Cats\Starting 6-1\[HOCAT_2000-2.XLW]TENNESSEE</v>
          </cell>
          <cell r="G54">
            <v>37089.825801273146</v>
          </cell>
        </row>
      </sheetData>
      <sheetData sheetId="53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TEXAS</v>
          </cell>
        </row>
        <row r="4">
          <cell r="A4" t="str">
            <v>BASIC CATASTROPHE PROVISION</v>
          </cell>
        </row>
        <row r="5">
          <cell r="A5">
            <v>42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1135675</v>
          </cell>
          <cell r="F12">
            <v>601000</v>
          </cell>
        </row>
        <row r="13">
          <cell r="B13">
            <v>1972</v>
          </cell>
          <cell r="D13">
            <v>1288772</v>
          </cell>
          <cell r="F13">
            <v>686000</v>
          </cell>
        </row>
        <row r="14">
          <cell r="B14">
            <v>1973</v>
          </cell>
          <cell r="D14">
            <v>1462507</v>
          </cell>
          <cell r="F14">
            <v>3386000</v>
          </cell>
        </row>
        <row r="15">
          <cell r="B15">
            <v>1974</v>
          </cell>
          <cell r="D15">
            <v>1659662</v>
          </cell>
          <cell r="F15">
            <v>2140000</v>
          </cell>
        </row>
        <row r="16">
          <cell r="B16">
            <v>1975</v>
          </cell>
          <cell r="D16">
            <v>1883396</v>
          </cell>
          <cell r="F16">
            <v>1512000</v>
          </cell>
        </row>
        <row r="17">
          <cell r="B17">
            <v>1976</v>
          </cell>
          <cell r="D17">
            <v>2359890.1687766123</v>
          </cell>
          <cell r="F17">
            <v>1853000</v>
          </cell>
        </row>
        <row r="18">
          <cell r="B18">
            <v>1977</v>
          </cell>
          <cell r="D18">
            <v>2888799.2642442826</v>
          </cell>
          <cell r="F18">
            <v>445000</v>
          </cell>
        </row>
        <row r="19">
          <cell r="B19">
            <v>1978</v>
          </cell>
          <cell r="D19">
            <v>3770954.6604175176</v>
          </cell>
          <cell r="F19">
            <v>908000</v>
          </cell>
        </row>
        <row r="20">
          <cell r="B20">
            <v>1979</v>
          </cell>
          <cell r="D20">
            <v>5314138.731849837</v>
          </cell>
          <cell r="F20">
            <v>6324000</v>
          </cell>
        </row>
        <row r="21">
          <cell r="B21">
            <v>1980</v>
          </cell>
          <cell r="D21">
            <v>7049625</v>
          </cell>
          <cell r="F21">
            <v>5999000</v>
          </cell>
        </row>
        <row r="22">
          <cell r="B22">
            <v>1981</v>
          </cell>
          <cell r="D22">
            <v>9035454</v>
          </cell>
          <cell r="F22">
            <v>13669000</v>
          </cell>
        </row>
        <row r="23">
          <cell r="B23">
            <v>1982</v>
          </cell>
          <cell r="D23">
            <v>9433328</v>
          </cell>
          <cell r="F23">
            <v>10465000</v>
          </cell>
        </row>
        <row r="24">
          <cell r="B24">
            <v>1983</v>
          </cell>
          <cell r="D24">
            <v>11197397</v>
          </cell>
          <cell r="F24">
            <v>19171000</v>
          </cell>
        </row>
        <row r="25">
          <cell r="B25">
            <v>1984</v>
          </cell>
          <cell r="D25">
            <v>12953961</v>
          </cell>
          <cell r="F25">
            <v>18931000</v>
          </cell>
        </row>
        <row r="26">
          <cell r="B26">
            <v>1985</v>
          </cell>
          <cell r="D26">
            <v>14849894</v>
          </cell>
          <cell r="F26">
            <v>14639000</v>
          </cell>
        </row>
        <row r="27">
          <cell r="B27">
            <v>1986</v>
          </cell>
          <cell r="D27">
            <v>15766170</v>
          </cell>
          <cell r="F27">
            <v>20103000</v>
          </cell>
        </row>
        <row r="28">
          <cell r="B28">
            <v>1987</v>
          </cell>
          <cell r="D28">
            <v>17052692</v>
          </cell>
          <cell r="F28">
            <v>10996000</v>
          </cell>
        </row>
        <row r="29">
          <cell r="B29">
            <v>1988</v>
          </cell>
          <cell r="D29">
            <v>18420846</v>
          </cell>
          <cell r="F29">
            <v>10535000</v>
          </cell>
        </row>
        <row r="30">
          <cell r="B30">
            <v>1989</v>
          </cell>
          <cell r="D30">
            <v>19997613</v>
          </cell>
          <cell r="F30">
            <v>58645000</v>
          </cell>
        </row>
        <row r="31">
          <cell r="B31">
            <v>1990</v>
          </cell>
          <cell r="D31">
            <v>21384453</v>
          </cell>
          <cell r="F31">
            <v>48686000</v>
          </cell>
          <cell r="H31">
            <v>76791764</v>
          </cell>
        </row>
        <row r="32">
          <cell r="B32">
            <v>1991</v>
          </cell>
          <cell r="D32">
            <v>22718614</v>
          </cell>
          <cell r="F32">
            <v>32617000</v>
          </cell>
          <cell r="H32">
            <v>45747810</v>
          </cell>
        </row>
        <row r="33">
          <cell r="B33">
            <v>1992</v>
          </cell>
          <cell r="D33">
            <v>23112886</v>
          </cell>
          <cell r="F33">
            <v>109381000</v>
          </cell>
          <cell r="H33">
            <v>114459564</v>
          </cell>
        </row>
        <row r="34">
          <cell r="B34">
            <v>1993</v>
          </cell>
          <cell r="D34">
            <v>25497131</v>
          </cell>
          <cell r="F34">
            <v>37387000</v>
          </cell>
          <cell r="H34">
            <v>59799908</v>
          </cell>
        </row>
        <row r="35">
          <cell r="B35">
            <v>1994</v>
          </cell>
          <cell r="D35">
            <v>29722902</v>
          </cell>
          <cell r="F35">
            <v>100847000</v>
          </cell>
        </row>
        <row r="36">
          <cell r="B36">
            <v>1995</v>
          </cell>
          <cell r="D36">
            <v>34737705</v>
          </cell>
          <cell r="F36">
            <v>158916000</v>
          </cell>
        </row>
        <row r="37">
          <cell r="B37">
            <v>1996</v>
          </cell>
          <cell r="D37">
            <v>39460686</v>
          </cell>
          <cell r="F37">
            <v>66243000</v>
          </cell>
        </row>
        <row r="38">
          <cell r="B38">
            <v>1997</v>
          </cell>
          <cell r="D38">
            <v>43118430</v>
          </cell>
          <cell r="F38">
            <v>25237000</v>
          </cell>
        </row>
        <row r="39">
          <cell r="B39">
            <v>1998</v>
          </cell>
          <cell r="D39">
            <v>49846072</v>
          </cell>
          <cell r="F39">
            <v>21364000</v>
          </cell>
        </row>
        <row r="40">
          <cell r="B40">
            <v>1999</v>
          </cell>
          <cell r="D40">
            <v>59101106</v>
          </cell>
          <cell r="F40">
            <v>50032000</v>
          </cell>
        </row>
        <row r="41">
          <cell r="B41" t="str">
            <v>2000</v>
          </cell>
          <cell r="D41">
            <v>67147524</v>
          </cell>
          <cell r="F41">
            <v>185611000</v>
          </cell>
        </row>
        <row r="43">
          <cell r="A43" t="str">
            <v>4)</v>
          </cell>
          <cell r="B43" t="str">
            <v>Totals</v>
          </cell>
          <cell r="D43">
            <v>573368283.8252883</v>
          </cell>
          <cell r="F43">
            <v>1037329000</v>
          </cell>
        </row>
        <row r="46">
          <cell r="A46" t="str">
            <v>5)</v>
          </cell>
          <cell r="B46" t="str">
            <v>Basic Catastrophe Provision</v>
          </cell>
          <cell r="F46">
            <v>1.8092</v>
          </cell>
        </row>
        <row r="48">
          <cell r="A48" t="str">
            <v>6)</v>
          </cell>
          <cell r="B48" t="str">
            <v>Catastrophe Provision w/ULAE</v>
          </cell>
          <cell r="F48">
            <v>2.0842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Texas Catastrophe Factor</v>
          </cell>
          <cell r="F52">
            <v>2.0842</v>
          </cell>
        </row>
        <row r="54">
          <cell r="A54" t="str">
            <v>C:\files\Non-modelled Cats\Starting 6-1\[HOCAT_2000-2.XLW]TEXAS</v>
          </cell>
          <cell r="G54">
            <v>37089.825801273146</v>
          </cell>
        </row>
      </sheetData>
      <sheetData sheetId="54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UTAH</v>
          </cell>
        </row>
        <row r="4">
          <cell r="A4" t="str">
            <v>BASIC CATASTROPHE PROVISION</v>
          </cell>
        </row>
        <row r="5">
          <cell r="A5">
            <v>43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200258.9266202041</v>
          </cell>
          <cell r="F12">
            <v>0</v>
          </cell>
        </row>
        <row r="13">
          <cell r="B13">
            <v>1972</v>
          </cell>
          <cell r="D13">
            <v>234254.12788890465</v>
          </cell>
          <cell r="F13">
            <v>0</v>
          </cell>
        </row>
        <row r="14">
          <cell r="B14">
            <v>1973</v>
          </cell>
          <cell r="D14">
            <v>274020.22650936834</v>
          </cell>
          <cell r="F14">
            <v>0</v>
          </cell>
        </row>
        <row r="15">
          <cell r="B15">
            <v>1974</v>
          </cell>
          <cell r="D15">
            <v>320536.8682845823</v>
          </cell>
          <cell r="F15">
            <v>4000</v>
          </cell>
        </row>
        <row r="16">
          <cell r="B16">
            <v>1975</v>
          </cell>
          <cell r="D16">
            <v>374950</v>
          </cell>
          <cell r="F16">
            <v>0</v>
          </cell>
        </row>
        <row r="17">
          <cell r="B17">
            <v>1976</v>
          </cell>
          <cell r="D17">
            <v>445849.20102448773</v>
          </cell>
          <cell r="F17">
            <v>0</v>
          </cell>
        </row>
        <row r="18">
          <cell r="B18">
            <v>1977</v>
          </cell>
          <cell r="D18">
            <v>559063.3029593357</v>
          </cell>
          <cell r="F18">
            <v>0</v>
          </cell>
        </row>
        <row r="19">
          <cell r="B19">
            <v>1978</v>
          </cell>
          <cell r="D19">
            <v>805531.3407733554</v>
          </cell>
          <cell r="F19">
            <v>86000</v>
          </cell>
        </row>
        <row r="20">
          <cell r="B20">
            <v>1979</v>
          </cell>
          <cell r="D20">
            <v>1001094.966026897</v>
          </cell>
          <cell r="F20">
            <v>36000</v>
          </cell>
        </row>
        <row r="21">
          <cell r="B21">
            <v>1980</v>
          </cell>
          <cell r="D21">
            <v>1234091.9485952286</v>
          </cell>
          <cell r="F21">
            <v>1000</v>
          </cell>
        </row>
        <row r="22">
          <cell r="B22">
            <v>1981</v>
          </cell>
          <cell r="D22">
            <v>1450523</v>
          </cell>
          <cell r="F22">
            <v>1000</v>
          </cell>
        </row>
        <row r="23">
          <cell r="B23">
            <v>1982</v>
          </cell>
          <cell r="D23">
            <v>1647475</v>
          </cell>
          <cell r="F23">
            <v>11000</v>
          </cell>
        </row>
        <row r="24">
          <cell r="B24">
            <v>1983</v>
          </cell>
          <cell r="D24">
            <v>1807690</v>
          </cell>
          <cell r="F24">
            <v>1362000</v>
          </cell>
        </row>
        <row r="25">
          <cell r="B25">
            <v>1984</v>
          </cell>
          <cell r="D25">
            <v>1995171</v>
          </cell>
          <cell r="F25">
            <v>753000</v>
          </cell>
        </row>
        <row r="26">
          <cell r="B26">
            <v>1985</v>
          </cell>
          <cell r="D26">
            <v>2272947</v>
          </cell>
          <cell r="F26">
            <v>25000</v>
          </cell>
        </row>
        <row r="27">
          <cell r="B27">
            <v>1986</v>
          </cell>
          <cell r="D27">
            <v>2716030</v>
          </cell>
          <cell r="F27">
            <v>36000</v>
          </cell>
        </row>
        <row r="28">
          <cell r="B28">
            <v>1987</v>
          </cell>
          <cell r="D28">
            <v>3225966</v>
          </cell>
          <cell r="F28">
            <v>2066000</v>
          </cell>
        </row>
        <row r="29">
          <cell r="B29">
            <v>1988</v>
          </cell>
          <cell r="D29">
            <v>3694730</v>
          </cell>
          <cell r="F29">
            <v>1305000</v>
          </cell>
        </row>
        <row r="30">
          <cell r="B30">
            <v>1989</v>
          </cell>
          <cell r="D30">
            <v>4252354</v>
          </cell>
          <cell r="F30">
            <v>1289000</v>
          </cell>
        </row>
        <row r="31">
          <cell r="B31">
            <v>1990</v>
          </cell>
          <cell r="D31">
            <v>4564391</v>
          </cell>
          <cell r="F31">
            <v>542000</v>
          </cell>
        </row>
        <row r="32">
          <cell r="B32">
            <v>1991</v>
          </cell>
          <cell r="D32">
            <v>4737128</v>
          </cell>
          <cell r="F32">
            <v>510000</v>
          </cell>
        </row>
        <row r="33">
          <cell r="B33">
            <v>1992</v>
          </cell>
          <cell r="D33">
            <v>4939095</v>
          </cell>
          <cell r="F33">
            <v>10000</v>
          </cell>
        </row>
        <row r="34">
          <cell r="B34">
            <v>1993</v>
          </cell>
          <cell r="D34">
            <v>5346798</v>
          </cell>
          <cell r="F34">
            <v>4005000</v>
          </cell>
        </row>
        <row r="35">
          <cell r="B35">
            <v>1994</v>
          </cell>
          <cell r="D35">
            <v>6150604</v>
          </cell>
          <cell r="F35">
            <v>1036000</v>
          </cell>
        </row>
        <row r="36">
          <cell r="B36">
            <v>1995</v>
          </cell>
          <cell r="D36">
            <v>7403883</v>
          </cell>
          <cell r="F36">
            <v>1246000</v>
          </cell>
        </row>
        <row r="37">
          <cell r="B37">
            <v>1996</v>
          </cell>
          <cell r="D37">
            <v>8566114</v>
          </cell>
          <cell r="F37">
            <v>55000</v>
          </cell>
        </row>
        <row r="38">
          <cell r="B38">
            <v>1997</v>
          </cell>
          <cell r="D38">
            <v>9573804</v>
          </cell>
          <cell r="F38">
            <v>2559000</v>
          </cell>
        </row>
        <row r="39">
          <cell r="B39">
            <v>1998</v>
          </cell>
          <cell r="D39">
            <v>10557967</v>
          </cell>
          <cell r="F39">
            <v>18000</v>
          </cell>
        </row>
        <row r="40">
          <cell r="B40">
            <v>1999</v>
          </cell>
          <cell r="D40">
            <v>11544615</v>
          </cell>
          <cell r="F40">
            <v>1754000</v>
          </cell>
        </row>
        <row r="41">
          <cell r="B41" t="str">
            <v>2000</v>
          </cell>
          <cell r="D41">
            <v>12551590</v>
          </cell>
          <cell r="F41">
            <v>10000</v>
          </cell>
        </row>
        <row r="43">
          <cell r="A43" t="str">
            <v>4)</v>
          </cell>
          <cell r="B43" t="str">
            <v>Totals</v>
          </cell>
          <cell r="D43">
            <v>114448525.90868236</v>
          </cell>
          <cell r="F43">
            <v>18720000</v>
          </cell>
        </row>
        <row r="46">
          <cell r="A46" t="str">
            <v>5)</v>
          </cell>
          <cell r="B46" t="str">
            <v>Basic Catastrophe Provision</v>
          </cell>
          <cell r="F46">
            <v>0.1636</v>
          </cell>
        </row>
        <row r="48">
          <cell r="A48" t="str">
            <v>6)</v>
          </cell>
          <cell r="B48" t="str">
            <v>Catastrophe Provision w/ULAE</v>
          </cell>
          <cell r="F48">
            <v>0.1885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Utah Catastrophe Factor</v>
          </cell>
          <cell r="F52">
            <v>0.1885</v>
          </cell>
        </row>
        <row r="54">
          <cell r="A54" t="str">
            <v>C:\files\Non-modelled Cats\Starting 6-1\[HOCAT_2000-2.XLW]UTAH</v>
          </cell>
          <cell r="G54">
            <v>37089.825801273146</v>
          </cell>
        </row>
      </sheetData>
      <sheetData sheetId="55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VERMONT</v>
          </cell>
        </row>
        <row r="4">
          <cell r="A4" t="str">
            <v>BASIC CATASTROPHE PROVISION</v>
          </cell>
        </row>
        <row r="5">
          <cell r="A5">
            <v>44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49817.87660842555</v>
          </cell>
          <cell r="F12">
            <v>2000</v>
          </cell>
        </row>
        <row r="13">
          <cell r="B13">
            <v>1972</v>
          </cell>
          <cell r="D13">
            <v>58277.378871259134</v>
          </cell>
          <cell r="F13">
            <v>2000</v>
          </cell>
        </row>
        <row r="14">
          <cell r="B14">
            <v>1973</v>
          </cell>
          <cell r="D14">
            <v>68173.37709511856</v>
          </cell>
          <cell r="F14">
            <v>0</v>
          </cell>
        </row>
        <row r="15">
          <cell r="B15">
            <v>1974</v>
          </cell>
          <cell r="D15">
            <v>79749.80060136702</v>
          </cell>
          <cell r="F15">
            <v>0</v>
          </cell>
        </row>
        <row r="16">
          <cell r="B16">
            <v>1975</v>
          </cell>
          <cell r="D16">
            <v>93292</v>
          </cell>
          <cell r="F16">
            <v>0</v>
          </cell>
        </row>
        <row r="17">
          <cell r="B17">
            <v>1976</v>
          </cell>
          <cell r="D17">
            <v>103978.96149843912</v>
          </cell>
          <cell r="F17">
            <v>1000</v>
          </cell>
        </row>
        <row r="18">
          <cell r="B18">
            <v>1977</v>
          </cell>
          <cell r="D18">
            <v>122711.16168800379</v>
          </cell>
          <cell r="F18">
            <v>0</v>
          </cell>
        </row>
        <row r="19">
          <cell r="B19">
            <v>1978</v>
          </cell>
          <cell r="D19">
            <v>165396.52246854405</v>
          </cell>
          <cell r="F19">
            <v>0</v>
          </cell>
        </row>
        <row r="20">
          <cell r="B20">
            <v>1979</v>
          </cell>
          <cell r="D20">
            <v>221689.37454548693</v>
          </cell>
          <cell r="F20">
            <v>0</v>
          </cell>
        </row>
        <row r="21">
          <cell r="B21">
            <v>1980</v>
          </cell>
          <cell r="D21">
            <v>316706.50710467994</v>
          </cell>
          <cell r="F21">
            <v>17000</v>
          </cell>
        </row>
        <row r="22">
          <cell r="B22">
            <v>1981</v>
          </cell>
          <cell r="D22">
            <v>392615</v>
          </cell>
          <cell r="F22">
            <v>20000</v>
          </cell>
        </row>
        <row r="23">
          <cell r="B23">
            <v>1982</v>
          </cell>
          <cell r="D23">
            <v>489149</v>
          </cell>
          <cell r="F23">
            <v>2000</v>
          </cell>
        </row>
        <row r="24">
          <cell r="B24">
            <v>1983</v>
          </cell>
          <cell r="D24">
            <v>559060</v>
          </cell>
          <cell r="F24">
            <v>0</v>
          </cell>
        </row>
        <row r="25">
          <cell r="B25">
            <v>1984</v>
          </cell>
          <cell r="D25">
            <v>618774</v>
          </cell>
          <cell r="F25">
            <v>47000</v>
          </cell>
        </row>
        <row r="26">
          <cell r="B26">
            <v>1985</v>
          </cell>
          <cell r="D26">
            <v>665116</v>
          </cell>
          <cell r="F26">
            <v>7000</v>
          </cell>
        </row>
        <row r="27">
          <cell r="B27">
            <v>1986</v>
          </cell>
          <cell r="D27">
            <v>748746</v>
          </cell>
          <cell r="F27">
            <v>19000</v>
          </cell>
        </row>
        <row r="28">
          <cell r="B28">
            <v>1987</v>
          </cell>
          <cell r="D28">
            <v>849607</v>
          </cell>
          <cell r="F28">
            <v>15000</v>
          </cell>
        </row>
        <row r="29">
          <cell r="B29">
            <v>1988</v>
          </cell>
          <cell r="D29">
            <v>994384</v>
          </cell>
          <cell r="F29">
            <v>-4000</v>
          </cell>
        </row>
        <row r="30">
          <cell r="B30">
            <v>1989</v>
          </cell>
          <cell r="D30">
            <v>1250553</v>
          </cell>
          <cell r="F30">
            <v>34000</v>
          </cell>
        </row>
        <row r="31">
          <cell r="B31">
            <v>1990</v>
          </cell>
          <cell r="D31">
            <v>1403429</v>
          </cell>
          <cell r="F31">
            <v>45000</v>
          </cell>
        </row>
        <row r="32">
          <cell r="B32">
            <v>1991</v>
          </cell>
          <cell r="D32">
            <v>1549646</v>
          </cell>
          <cell r="F32">
            <v>1000</v>
          </cell>
        </row>
        <row r="33">
          <cell r="B33">
            <v>1992</v>
          </cell>
          <cell r="D33">
            <v>1655184</v>
          </cell>
          <cell r="F33">
            <v>0</v>
          </cell>
        </row>
        <row r="34">
          <cell r="B34">
            <v>1993</v>
          </cell>
          <cell r="D34">
            <v>1700077</v>
          </cell>
          <cell r="F34">
            <v>4000</v>
          </cell>
        </row>
        <row r="35">
          <cell r="B35">
            <v>1994</v>
          </cell>
          <cell r="D35">
            <v>1743816</v>
          </cell>
          <cell r="F35">
            <v>456000</v>
          </cell>
        </row>
        <row r="36">
          <cell r="B36">
            <v>1995</v>
          </cell>
          <cell r="D36">
            <v>1769346</v>
          </cell>
          <cell r="F36">
            <v>64000</v>
          </cell>
        </row>
        <row r="37">
          <cell r="B37">
            <v>1996</v>
          </cell>
          <cell r="D37">
            <v>1819987</v>
          </cell>
          <cell r="F37">
            <v>57000</v>
          </cell>
        </row>
        <row r="38">
          <cell r="B38">
            <v>1997</v>
          </cell>
          <cell r="D38">
            <v>1812383</v>
          </cell>
          <cell r="F38">
            <v>2000</v>
          </cell>
        </row>
        <row r="39">
          <cell r="B39">
            <v>1998</v>
          </cell>
          <cell r="D39">
            <v>1803849</v>
          </cell>
          <cell r="F39">
            <v>417000</v>
          </cell>
        </row>
        <row r="40">
          <cell r="B40">
            <v>1999</v>
          </cell>
          <cell r="D40">
            <v>1816133</v>
          </cell>
          <cell r="F40">
            <v>-1000</v>
          </cell>
        </row>
        <row r="41">
          <cell r="B41" t="str">
            <v>2000</v>
          </cell>
          <cell r="D41">
            <v>1843227</v>
          </cell>
          <cell r="F41">
            <v>112000</v>
          </cell>
        </row>
        <row r="43">
          <cell r="A43" t="str">
            <v>4)</v>
          </cell>
          <cell r="B43" t="str">
            <v>Totals</v>
          </cell>
          <cell r="D43">
            <v>26764873.960481323</v>
          </cell>
          <cell r="F43">
            <v>1319000</v>
          </cell>
        </row>
        <row r="46">
          <cell r="A46" t="str">
            <v>5)</v>
          </cell>
          <cell r="B46" t="str">
            <v>Basic Catastrophe Provision</v>
          </cell>
          <cell r="F46">
            <v>0.0493</v>
          </cell>
        </row>
        <row r="48">
          <cell r="A48" t="str">
            <v>6)</v>
          </cell>
          <cell r="B48" t="str">
            <v>Catastrophe Provision w/ULAE</v>
          </cell>
          <cell r="F48">
            <v>0.0568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Vermont Catastrophe Factor</v>
          </cell>
          <cell r="F52">
            <v>0.0568</v>
          </cell>
        </row>
        <row r="54">
          <cell r="A54" t="str">
            <v>C:\files\Non-modelled Cats\Starting 6-1\[HOCAT_2000-2.XLW]VERMONT</v>
          </cell>
          <cell r="G54">
            <v>37089.825801273146</v>
          </cell>
        </row>
      </sheetData>
      <sheetData sheetId="56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VIRGINIA</v>
          </cell>
        </row>
        <row r="4">
          <cell r="A4" t="str">
            <v>BASIC CATASTROPHE PROVISION</v>
          </cell>
        </row>
        <row r="5">
          <cell r="A5">
            <v>45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1064383.6597543044</v>
          </cell>
          <cell r="F12">
            <v>41000</v>
          </cell>
        </row>
        <row r="13">
          <cell r="B13">
            <v>1972</v>
          </cell>
          <cell r="D13">
            <v>1230576.3937544439</v>
          </cell>
          <cell r="F13">
            <v>33000</v>
          </cell>
        </row>
        <row r="14">
          <cell r="B14">
            <v>1973</v>
          </cell>
          <cell r="D14">
            <v>1422718.440844204</v>
          </cell>
          <cell r="F14">
            <v>61000</v>
          </cell>
        </row>
        <row r="15">
          <cell r="B15">
            <v>1974</v>
          </cell>
          <cell r="D15">
            <v>1644861.5235845887</v>
          </cell>
          <cell r="F15">
            <v>43000</v>
          </cell>
        </row>
        <row r="16">
          <cell r="B16">
            <v>1975</v>
          </cell>
          <cell r="D16">
            <v>1901690</v>
          </cell>
          <cell r="F16">
            <v>272000</v>
          </cell>
        </row>
        <row r="17">
          <cell r="B17">
            <v>1976</v>
          </cell>
          <cell r="D17">
            <v>2275671.9156587645</v>
          </cell>
          <cell r="F17">
            <v>9000</v>
          </cell>
        </row>
        <row r="18">
          <cell r="B18">
            <v>1977</v>
          </cell>
          <cell r="D18">
            <v>2823842.9350060713</v>
          </cell>
          <cell r="F18">
            <v>461000</v>
          </cell>
        </row>
        <row r="19">
          <cell r="B19">
            <v>1978</v>
          </cell>
          <cell r="D19">
            <v>3725647.9334364356</v>
          </cell>
          <cell r="F19">
            <v>223000</v>
          </cell>
        </row>
        <row r="20">
          <cell r="B20">
            <v>1979</v>
          </cell>
          <cell r="D20">
            <v>4790375.219379613</v>
          </cell>
          <cell r="F20">
            <v>643000</v>
          </cell>
        </row>
        <row r="21">
          <cell r="B21">
            <v>1980</v>
          </cell>
          <cell r="D21">
            <v>6188523.72302776</v>
          </cell>
          <cell r="F21">
            <v>1128000</v>
          </cell>
        </row>
        <row r="22">
          <cell r="B22">
            <v>1981</v>
          </cell>
          <cell r="D22">
            <v>7133744</v>
          </cell>
          <cell r="F22">
            <v>501000</v>
          </cell>
        </row>
        <row r="23">
          <cell r="B23">
            <v>1982</v>
          </cell>
          <cell r="D23">
            <v>7544031</v>
          </cell>
          <cell r="F23">
            <v>1631000</v>
          </cell>
        </row>
        <row r="24">
          <cell r="B24">
            <v>1983</v>
          </cell>
          <cell r="D24">
            <v>7990349</v>
          </cell>
          <cell r="F24">
            <v>1430000</v>
          </cell>
        </row>
        <row r="25">
          <cell r="B25">
            <v>1984</v>
          </cell>
          <cell r="D25">
            <v>8724642</v>
          </cell>
          <cell r="F25">
            <v>1290000</v>
          </cell>
        </row>
        <row r="26">
          <cell r="B26">
            <v>1985</v>
          </cell>
          <cell r="D26">
            <v>9623381</v>
          </cell>
          <cell r="F26">
            <v>4733000</v>
          </cell>
        </row>
        <row r="27">
          <cell r="B27">
            <v>1986</v>
          </cell>
          <cell r="D27">
            <v>10907070</v>
          </cell>
          <cell r="F27">
            <v>282000</v>
          </cell>
        </row>
        <row r="28">
          <cell r="B28">
            <v>1987</v>
          </cell>
          <cell r="D28">
            <v>12604129</v>
          </cell>
          <cell r="F28">
            <v>2690000</v>
          </cell>
        </row>
        <row r="29">
          <cell r="B29">
            <v>1988</v>
          </cell>
          <cell r="D29">
            <v>15037419</v>
          </cell>
          <cell r="F29">
            <v>1782000</v>
          </cell>
        </row>
        <row r="30">
          <cell r="B30">
            <v>1989</v>
          </cell>
          <cell r="D30">
            <v>18790167</v>
          </cell>
          <cell r="F30">
            <v>2652000</v>
          </cell>
        </row>
        <row r="31">
          <cell r="B31">
            <v>1990</v>
          </cell>
          <cell r="D31">
            <v>21323564</v>
          </cell>
          <cell r="F31">
            <v>1391000</v>
          </cell>
        </row>
        <row r="32">
          <cell r="B32">
            <v>1991</v>
          </cell>
          <cell r="D32">
            <v>23383405</v>
          </cell>
          <cell r="F32">
            <v>198000</v>
          </cell>
        </row>
        <row r="33">
          <cell r="B33">
            <v>1992</v>
          </cell>
          <cell r="D33">
            <v>24684575</v>
          </cell>
          <cell r="F33">
            <v>0</v>
          </cell>
        </row>
        <row r="34">
          <cell r="B34">
            <v>1993</v>
          </cell>
          <cell r="D34">
            <v>25228128</v>
          </cell>
          <cell r="F34">
            <v>6970000</v>
          </cell>
        </row>
        <row r="35">
          <cell r="B35">
            <v>1994</v>
          </cell>
          <cell r="D35">
            <v>26272015</v>
          </cell>
          <cell r="F35">
            <v>8506000</v>
          </cell>
        </row>
        <row r="36">
          <cell r="B36">
            <v>1995</v>
          </cell>
          <cell r="D36">
            <v>27432508</v>
          </cell>
          <cell r="F36">
            <v>1871000</v>
          </cell>
        </row>
        <row r="37">
          <cell r="B37">
            <v>1996</v>
          </cell>
          <cell r="D37">
            <v>28289339</v>
          </cell>
          <cell r="F37">
            <v>17490000</v>
          </cell>
        </row>
        <row r="38">
          <cell r="B38">
            <v>1997</v>
          </cell>
          <cell r="D38">
            <v>28792055</v>
          </cell>
          <cell r="F38">
            <v>20505000</v>
          </cell>
        </row>
        <row r="39">
          <cell r="B39">
            <v>1998</v>
          </cell>
          <cell r="D39">
            <v>29408986</v>
          </cell>
          <cell r="F39">
            <v>14579000</v>
          </cell>
        </row>
        <row r="40">
          <cell r="B40">
            <v>1999</v>
          </cell>
          <cell r="D40">
            <v>30221399</v>
          </cell>
          <cell r="F40">
            <v>66743000</v>
          </cell>
        </row>
        <row r="41">
          <cell r="B41" t="str">
            <v>2000</v>
          </cell>
          <cell r="D41">
            <v>31681783</v>
          </cell>
          <cell r="F41">
            <v>25084000</v>
          </cell>
        </row>
        <row r="43">
          <cell r="A43" t="str">
            <v>4)</v>
          </cell>
          <cell r="B43" t="str">
            <v>Totals</v>
          </cell>
          <cell r="D43">
            <v>422140980.74444616</v>
          </cell>
          <cell r="F43">
            <v>183242000</v>
          </cell>
        </row>
        <row r="46">
          <cell r="A46" t="str">
            <v>5)</v>
          </cell>
          <cell r="B46" t="str">
            <v>Basic Catastrophe Provision</v>
          </cell>
          <cell r="F46">
            <v>0.4341</v>
          </cell>
        </row>
        <row r="48">
          <cell r="A48" t="str">
            <v>6)</v>
          </cell>
          <cell r="B48" t="str">
            <v>Catastrophe Provision w/ULAE</v>
          </cell>
          <cell r="F48">
            <v>0.5001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Virginia Catastrophe Factor</v>
          </cell>
          <cell r="F52">
            <v>0.5001</v>
          </cell>
        </row>
        <row r="54">
          <cell r="A54" t="str">
            <v>C:\files\Non-modelled Cats\Starting 6-1\[HOCAT_2000-2.XLW]VIRGINIA</v>
          </cell>
          <cell r="G54">
            <v>37089.825801273146</v>
          </cell>
        </row>
      </sheetData>
      <sheetData sheetId="57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WASHINGTON</v>
          </cell>
        </row>
        <row r="4">
          <cell r="A4" t="str">
            <v>BASIC CATASTROPHE PROVISION</v>
          </cell>
        </row>
        <row r="5">
          <cell r="A5">
            <v>46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1129522.4587530864</v>
          </cell>
          <cell r="F12">
            <v>94000</v>
          </cell>
        </row>
        <row r="13">
          <cell r="B13">
            <v>1972</v>
          </cell>
          <cell r="D13">
            <v>1263690.3428331998</v>
          </cell>
          <cell r="F13">
            <v>0</v>
          </cell>
        </row>
        <row r="14">
          <cell r="B14">
            <v>1973</v>
          </cell>
          <cell r="D14">
            <v>1413795.0690531377</v>
          </cell>
          <cell r="F14">
            <v>0</v>
          </cell>
        </row>
        <row r="15">
          <cell r="B15">
            <v>1974</v>
          </cell>
          <cell r="D15">
            <v>1581729.660762945</v>
          </cell>
          <cell r="F15">
            <v>8000</v>
          </cell>
        </row>
        <row r="16">
          <cell r="B16">
            <v>1975</v>
          </cell>
          <cell r="D16">
            <v>1769612</v>
          </cell>
          <cell r="F16">
            <v>0</v>
          </cell>
        </row>
        <row r="17">
          <cell r="B17">
            <v>1976</v>
          </cell>
          <cell r="D17">
            <v>2093463.3742039865</v>
          </cell>
          <cell r="F17">
            <v>0</v>
          </cell>
        </row>
        <row r="18">
          <cell r="B18">
            <v>1977</v>
          </cell>
          <cell r="D18">
            <v>2551579.9668306597</v>
          </cell>
          <cell r="F18">
            <v>0</v>
          </cell>
        </row>
        <row r="19">
          <cell r="B19">
            <v>1978</v>
          </cell>
          <cell r="D19">
            <v>3454597.7867135904</v>
          </cell>
          <cell r="F19">
            <v>0</v>
          </cell>
        </row>
        <row r="20">
          <cell r="B20">
            <v>1979</v>
          </cell>
          <cell r="D20">
            <v>4178425.464469334</v>
          </cell>
          <cell r="F20">
            <v>575000</v>
          </cell>
        </row>
        <row r="21">
          <cell r="B21">
            <v>1980</v>
          </cell>
          <cell r="D21">
            <v>5165434.802458771</v>
          </cell>
          <cell r="F21">
            <v>872000</v>
          </cell>
        </row>
        <row r="22">
          <cell r="B22">
            <v>1981</v>
          </cell>
          <cell r="D22">
            <v>5798575</v>
          </cell>
          <cell r="F22">
            <v>1532000</v>
          </cell>
        </row>
        <row r="23">
          <cell r="B23">
            <v>1982</v>
          </cell>
          <cell r="D23">
            <v>6157388</v>
          </cell>
          <cell r="F23">
            <v>218000</v>
          </cell>
        </row>
        <row r="24">
          <cell r="B24">
            <v>1983</v>
          </cell>
          <cell r="D24">
            <v>6277596</v>
          </cell>
          <cell r="F24">
            <v>2215000</v>
          </cell>
        </row>
        <row r="25">
          <cell r="B25">
            <v>1984</v>
          </cell>
          <cell r="D25">
            <v>6705933</v>
          </cell>
          <cell r="F25">
            <v>537000</v>
          </cell>
        </row>
        <row r="26">
          <cell r="B26">
            <v>1985</v>
          </cell>
          <cell r="D26">
            <v>7196265</v>
          </cell>
          <cell r="F26">
            <v>28000</v>
          </cell>
        </row>
        <row r="27">
          <cell r="B27">
            <v>1986</v>
          </cell>
          <cell r="D27">
            <v>7862652</v>
          </cell>
          <cell r="F27">
            <v>952000</v>
          </cell>
        </row>
        <row r="28">
          <cell r="B28">
            <v>1987</v>
          </cell>
          <cell r="D28">
            <v>8568827</v>
          </cell>
          <cell r="F28">
            <v>24000</v>
          </cell>
        </row>
        <row r="29">
          <cell r="B29">
            <v>1988</v>
          </cell>
          <cell r="D29">
            <v>9297656</v>
          </cell>
          <cell r="F29">
            <v>6000</v>
          </cell>
        </row>
        <row r="30">
          <cell r="B30">
            <v>1989</v>
          </cell>
          <cell r="D30">
            <v>10201802</v>
          </cell>
          <cell r="F30">
            <v>2230000</v>
          </cell>
        </row>
        <row r="31">
          <cell r="B31">
            <v>1990</v>
          </cell>
          <cell r="D31">
            <v>11777198</v>
          </cell>
          <cell r="F31">
            <v>7301000</v>
          </cell>
        </row>
        <row r="32">
          <cell r="B32">
            <v>1991</v>
          </cell>
          <cell r="D32">
            <v>13758877</v>
          </cell>
          <cell r="F32">
            <v>5423000</v>
          </cell>
        </row>
        <row r="33">
          <cell r="B33">
            <v>1992</v>
          </cell>
          <cell r="D33">
            <v>14634761</v>
          </cell>
          <cell r="F33">
            <v>818000</v>
          </cell>
        </row>
        <row r="34">
          <cell r="B34">
            <v>1993</v>
          </cell>
          <cell r="D34">
            <v>14975962</v>
          </cell>
          <cell r="F34">
            <v>15411000</v>
          </cell>
        </row>
        <row r="35">
          <cell r="B35">
            <v>1994</v>
          </cell>
          <cell r="D35">
            <v>15678272</v>
          </cell>
          <cell r="F35">
            <v>491000</v>
          </cell>
        </row>
        <row r="36">
          <cell r="B36">
            <v>1995</v>
          </cell>
          <cell r="D36">
            <v>16739275</v>
          </cell>
          <cell r="F36">
            <v>4569000</v>
          </cell>
        </row>
        <row r="37">
          <cell r="B37">
            <v>1996</v>
          </cell>
          <cell r="D37">
            <v>18118126</v>
          </cell>
          <cell r="F37">
            <v>8644000</v>
          </cell>
        </row>
        <row r="38">
          <cell r="B38">
            <v>1997</v>
          </cell>
          <cell r="D38">
            <v>19471408</v>
          </cell>
          <cell r="F38">
            <v>7650000</v>
          </cell>
        </row>
        <row r="39">
          <cell r="B39">
            <v>1998</v>
          </cell>
          <cell r="D39">
            <v>21499572</v>
          </cell>
          <cell r="F39">
            <v>1590000</v>
          </cell>
        </row>
        <row r="40">
          <cell r="B40">
            <v>1999</v>
          </cell>
          <cell r="D40">
            <v>23639039</v>
          </cell>
          <cell r="F40">
            <v>1708000</v>
          </cell>
        </row>
        <row r="41">
          <cell r="B41" t="str">
            <v>2000</v>
          </cell>
          <cell r="D41">
            <v>25284562</v>
          </cell>
          <cell r="F41">
            <v>1575000</v>
          </cell>
        </row>
        <row r="43">
          <cell r="A43" t="str">
            <v>4)</v>
          </cell>
          <cell r="B43" t="str">
            <v>Totals</v>
          </cell>
          <cell r="D43">
            <v>288245596.9260787</v>
          </cell>
          <cell r="F43">
            <v>64471000</v>
          </cell>
        </row>
        <row r="46">
          <cell r="A46" t="str">
            <v>5)</v>
          </cell>
          <cell r="B46" t="str">
            <v>Basic Catastrophe Provision</v>
          </cell>
          <cell r="F46">
            <v>0.2237</v>
          </cell>
        </row>
        <row r="48">
          <cell r="A48" t="str">
            <v>6)</v>
          </cell>
          <cell r="B48" t="str">
            <v>Catastrophe Provision w/ULAE</v>
          </cell>
          <cell r="F48">
            <v>0.2577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Washington Catastrophe Factor</v>
          </cell>
          <cell r="F52">
            <v>0.2577</v>
          </cell>
        </row>
        <row r="54">
          <cell r="A54" t="str">
            <v>C:\files\Non-modelled Cats\Starting 6-1\[HOCAT_2000-2.XLW]WASHINGTON</v>
          </cell>
          <cell r="G54">
            <v>37089.825801273146</v>
          </cell>
        </row>
      </sheetData>
      <sheetData sheetId="58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WEST VIRGINIA</v>
          </cell>
        </row>
        <row r="4">
          <cell r="A4" t="str">
            <v>BASIC CATASTROPHE PROVISION</v>
          </cell>
        </row>
        <row r="5">
          <cell r="A5">
            <v>47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194339.600775473</v>
          </cell>
          <cell r="F12">
            <v>8000</v>
          </cell>
        </row>
        <row r="13">
          <cell r="B13">
            <v>1972</v>
          </cell>
          <cell r="D13">
            <v>215985.31521755524</v>
          </cell>
          <cell r="F13">
            <v>5000</v>
          </cell>
        </row>
        <row r="14">
          <cell r="B14">
            <v>1973</v>
          </cell>
          <cell r="D14">
            <v>240041.94823638958</v>
          </cell>
          <cell r="F14">
            <v>1000</v>
          </cell>
        </row>
        <row r="15">
          <cell r="B15">
            <v>1974</v>
          </cell>
          <cell r="D15">
            <v>266778.03004839737</v>
          </cell>
          <cell r="F15">
            <v>12000</v>
          </cell>
        </row>
        <row r="16">
          <cell r="B16">
            <v>1975</v>
          </cell>
          <cell r="D16">
            <v>296492</v>
          </cell>
          <cell r="F16">
            <v>26000</v>
          </cell>
        </row>
        <row r="17">
          <cell r="B17">
            <v>1976</v>
          </cell>
          <cell r="D17">
            <v>352782.72937443334</v>
          </cell>
          <cell r="F17">
            <v>2000</v>
          </cell>
        </row>
        <row r="18">
          <cell r="B18">
            <v>1977</v>
          </cell>
          <cell r="D18">
            <v>444606.80527788884</v>
          </cell>
          <cell r="F18">
            <v>61000</v>
          </cell>
        </row>
        <row r="19">
          <cell r="B19">
            <v>1978</v>
          </cell>
          <cell r="D19">
            <v>610702.7835155593</v>
          </cell>
          <cell r="F19">
            <v>132000</v>
          </cell>
        </row>
        <row r="20">
          <cell r="B20">
            <v>1979</v>
          </cell>
          <cell r="D20">
            <v>781743.8260905672</v>
          </cell>
          <cell r="F20">
            <v>6000</v>
          </cell>
        </row>
        <row r="21">
          <cell r="B21">
            <v>1980</v>
          </cell>
          <cell r="D21">
            <v>976056.7928862541</v>
          </cell>
          <cell r="F21">
            <v>50000</v>
          </cell>
        </row>
        <row r="22">
          <cell r="B22">
            <v>1981</v>
          </cell>
          <cell r="D22">
            <v>1104350</v>
          </cell>
          <cell r="F22">
            <v>37000</v>
          </cell>
        </row>
        <row r="23">
          <cell r="B23">
            <v>1982</v>
          </cell>
          <cell r="D23">
            <v>1244121</v>
          </cell>
          <cell r="F23">
            <v>209000</v>
          </cell>
        </row>
        <row r="24">
          <cell r="B24">
            <v>1983</v>
          </cell>
          <cell r="D24">
            <v>1323926</v>
          </cell>
          <cell r="F24">
            <v>98000</v>
          </cell>
        </row>
        <row r="25">
          <cell r="B25">
            <v>1984</v>
          </cell>
          <cell r="D25">
            <v>1443884</v>
          </cell>
          <cell r="F25">
            <v>58000</v>
          </cell>
        </row>
        <row r="26">
          <cell r="B26">
            <v>1985</v>
          </cell>
          <cell r="D26">
            <v>1566606</v>
          </cell>
          <cell r="F26">
            <v>246000</v>
          </cell>
        </row>
        <row r="27">
          <cell r="B27">
            <v>1986</v>
          </cell>
          <cell r="D27">
            <v>1686426</v>
          </cell>
          <cell r="F27">
            <v>1000</v>
          </cell>
        </row>
        <row r="28">
          <cell r="B28">
            <v>1987</v>
          </cell>
          <cell r="D28">
            <v>1802153</v>
          </cell>
          <cell r="F28">
            <v>28000</v>
          </cell>
        </row>
        <row r="29">
          <cell r="B29">
            <v>1988</v>
          </cell>
          <cell r="D29">
            <v>1890699</v>
          </cell>
          <cell r="F29">
            <v>316000</v>
          </cell>
        </row>
        <row r="30">
          <cell r="B30">
            <v>1989</v>
          </cell>
          <cell r="D30">
            <v>1941658</v>
          </cell>
          <cell r="F30">
            <v>1164000</v>
          </cell>
        </row>
        <row r="31">
          <cell r="B31">
            <v>1990</v>
          </cell>
          <cell r="D31">
            <v>1955342</v>
          </cell>
          <cell r="F31">
            <v>94000</v>
          </cell>
        </row>
        <row r="32">
          <cell r="B32">
            <v>1991</v>
          </cell>
          <cell r="D32">
            <v>2033917</v>
          </cell>
          <cell r="F32">
            <v>1218000</v>
          </cell>
        </row>
        <row r="33">
          <cell r="B33">
            <v>1992</v>
          </cell>
          <cell r="D33">
            <v>2153312</v>
          </cell>
          <cell r="F33">
            <v>37000</v>
          </cell>
        </row>
        <row r="34">
          <cell r="B34">
            <v>1993</v>
          </cell>
          <cell r="D34">
            <v>2220436</v>
          </cell>
          <cell r="F34">
            <v>153000</v>
          </cell>
        </row>
        <row r="35">
          <cell r="B35">
            <v>1994</v>
          </cell>
          <cell r="D35">
            <v>2324718</v>
          </cell>
          <cell r="F35">
            <v>2467000</v>
          </cell>
        </row>
        <row r="36">
          <cell r="B36">
            <v>1995</v>
          </cell>
          <cell r="D36">
            <v>2476693</v>
          </cell>
          <cell r="F36">
            <v>105000</v>
          </cell>
        </row>
        <row r="37">
          <cell r="B37">
            <v>1996</v>
          </cell>
          <cell r="D37">
            <v>2581345</v>
          </cell>
          <cell r="F37">
            <v>917000</v>
          </cell>
        </row>
        <row r="38">
          <cell r="B38">
            <v>1997</v>
          </cell>
          <cell r="D38">
            <v>2739898</v>
          </cell>
          <cell r="F38">
            <v>117000</v>
          </cell>
        </row>
        <row r="39">
          <cell r="B39">
            <v>1998</v>
          </cell>
          <cell r="D39">
            <v>2948285</v>
          </cell>
          <cell r="F39">
            <v>2515000</v>
          </cell>
        </row>
        <row r="40">
          <cell r="B40">
            <v>1999</v>
          </cell>
          <cell r="D40">
            <v>3099584</v>
          </cell>
          <cell r="F40">
            <v>25000</v>
          </cell>
        </row>
        <row r="41">
          <cell r="B41" t="str">
            <v>2000</v>
          </cell>
          <cell r="D41">
            <v>3302923</v>
          </cell>
          <cell r="F41">
            <v>3000</v>
          </cell>
        </row>
        <row r="43">
          <cell r="A43" t="str">
            <v>4)</v>
          </cell>
          <cell r="B43" t="str">
            <v>Totals</v>
          </cell>
          <cell r="D43">
            <v>46219805.83142252</v>
          </cell>
          <cell r="F43">
            <v>10111000</v>
          </cell>
        </row>
        <row r="46">
          <cell r="A46" t="str">
            <v>5)</v>
          </cell>
          <cell r="B46" t="str">
            <v>Basic Catastrophe Provision</v>
          </cell>
          <cell r="F46">
            <v>0.2188</v>
          </cell>
        </row>
        <row r="48">
          <cell r="A48" t="str">
            <v>6)</v>
          </cell>
          <cell r="B48" t="str">
            <v>Catastrophe Provision w/ULAE</v>
          </cell>
          <cell r="F48">
            <v>0.2521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West Virginia Catastrophe Factor</v>
          </cell>
          <cell r="F52">
            <v>0.2521</v>
          </cell>
        </row>
        <row r="54">
          <cell r="A54" t="str">
            <v>C:\files\Non-modelled Cats\Starting 6-1\[HOCAT_2000-2.XLW]WEST VIRGINIA</v>
          </cell>
          <cell r="G54">
            <v>37089.825801273146</v>
          </cell>
        </row>
      </sheetData>
      <sheetData sheetId="59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WISCONSIN</v>
          </cell>
        </row>
        <row r="4">
          <cell r="A4" t="str">
            <v>BASIC CATASTROPHE PROVISION</v>
          </cell>
        </row>
        <row r="5">
          <cell r="A5">
            <v>48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642048.2894577476</v>
          </cell>
          <cell r="F12">
            <v>37000</v>
          </cell>
        </row>
        <row r="13">
          <cell r="B13">
            <v>1972</v>
          </cell>
          <cell r="D13">
            <v>706448.3979155263</v>
          </cell>
          <cell r="F13">
            <v>2000</v>
          </cell>
        </row>
        <row r="14">
          <cell r="B14">
            <v>1973</v>
          </cell>
          <cell r="D14">
            <v>777308.1045647063</v>
          </cell>
          <cell r="F14">
            <v>0</v>
          </cell>
        </row>
        <row r="15">
          <cell r="B15">
            <v>1974</v>
          </cell>
          <cell r="D15">
            <v>855275.3339164974</v>
          </cell>
          <cell r="F15">
            <v>269000</v>
          </cell>
        </row>
        <row r="16">
          <cell r="B16">
            <v>1975</v>
          </cell>
          <cell r="D16">
            <v>941063</v>
          </cell>
          <cell r="F16">
            <v>155000</v>
          </cell>
        </row>
        <row r="17">
          <cell r="B17">
            <v>1976</v>
          </cell>
          <cell r="D17">
            <v>1082229.6295945435</v>
          </cell>
          <cell r="F17">
            <v>120000</v>
          </cell>
        </row>
        <row r="18">
          <cell r="B18">
            <v>1977</v>
          </cell>
          <cell r="D18">
            <v>1336525.2682764363</v>
          </cell>
          <cell r="F18">
            <v>392000</v>
          </cell>
        </row>
        <row r="19">
          <cell r="B19">
            <v>1978</v>
          </cell>
          <cell r="D19">
            <v>1893008.786485925</v>
          </cell>
          <cell r="F19">
            <v>13000</v>
          </cell>
        </row>
        <row r="20">
          <cell r="B20">
            <v>1979</v>
          </cell>
          <cell r="D20">
            <v>2222380.319730262</v>
          </cell>
          <cell r="F20">
            <v>914000</v>
          </cell>
        </row>
        <row r="21">
          <cell r="B21">
            <v>1980</v>
          </cell>
          <cell r="D21">
            <v>2726753.769114481</v>
          </cell>
          <cell r="F21">
            <v>487000</v>
          </cell>
        </row>
        <row r="22">
          <cell r="B22">
            <v>1981</v>
          </cell>
          <cell r="D22">
            <v>2876087</v>
          </cell>
          <cell r="F22">
            <v>158000</v>
          </cell>
        </row>
        <row r="23">
          <cell r="B23">
            <v>1982</v>
          </cell>
          <cell r="D23">
            <v>2894839</v>
          </cell>
          <cell r="F23">
            <v>211000</v>
          </cell>
        </row>
        <row r="24">
          <cell r="B24">
            <v>1983</v>
          </cell>
          <cell r="D24">
            <v>2869956</v>
          </cell>
          <cell r="F24">
            <v>222000</v>
          </cell>
        </row>
        <row r="25">
          <cell r="B25">
            <v>1984</v>
          </cell>
          <cell r="D25">
            <v>2902126</v>
          </cell>
          <cell r="F25">
            <v>1007000</v>
          </cell>
        </row>
        <row r="26">
          <cell r="B26">
            <v>1985</v>
          </cell>
          <cell r="D26">
            <v>3144539</v>
          </cell>
          <cell r="F26">
            <v>487000</v>
          </cell>
        </row>
        <row r="27">
          <cell r="B27">
            <v>1986</v>
          </cell>
          <cell r="D27">
            <v>3503941</v>
          </cell>
          <cell r="F27">
            <v>8000</v>
          </cell>
        </row>
        <row r="28">
          <cell r="B28">
            <v>1987</v>
          </cell>
          <cell r="D28">
            <v>3809946</v>
          </cell>
          <cell r="F28">
            <v>127000</v>
          </cell>
        </row>
        <row r="29">
          <cell r="B29">
            <v>1988</v>
          </cell>
          <cell r="D29">
            <v>4181841</v>
          </cell>
          <cell r="F29">
            <v>72000</v>
          </cell>
        </row>
        <row r="30">
          <cell r="B30">
            <v>1989</v>
          </cell>
          <cell r="D30">
            <v>4568661</v>
          </cell>
          <cell r="F30">
            <v>782000</v>
          </cell>
        </row>
        <row r="31">
          <cell r="B31">
            <v>1990</v>
          </cell>
          <cell r="D31">
            <v>4968539</v>
          </cell>
          <cell r="F31">
            <v>311000</v>
          </cell>
        </row>
        <row r="32">
          <cell r="B32">
            <v>1991</v>
          </cell>
          <cell r="D32">
            <v>5207609</v>
          </cell>
          <cell r="F32">
            <v>1500000</v>
          </cell>
        </row>
        <row r="33">
          <cell r="B33">
            <v>1992</v>
          </cell>
          <cell r="D33">
            <v>5397392</v>
          </cell>
          <cell r="F33">
            <v>1118000</v>
          </cell>
        </row>
        <row r="34">
          <cell r="B34">
            <v>1993</v>
          </cell>
          <cell r="D34">
            <v>5512493</v>
          </cell>
          <cell r="F34">
            <v>273000</v>
          </cell>
        </row>
        <row r="35">
          <cell r="B35">
            <v>1994</v>
          </cell>
          <cell r="D35">
            <v>5750330</v>
          </cell>
          <cell r="F35">
            <v>238000</v>
          </cell>
        </row>
        <row r="36">
          <cell r="B36">
            <v>1995</v>
          </cell>
          <cell r="D36">
            <v>6103028</v>
          </cell>
          <cell r="F36">
            <v>2000</v>
          </cell>
        </row>
        <row r="37">
          <cell r="B37">
            <v>1996</v>
          </cell>
          <cell r="D37">
            <v>6446360</v>
          </cell>
          <cell r="F37">
            <v>668000</v>
          </cell>
        </row>
        <row r="38">
          <cell r="B38">
            <v>1997</v>
          </cell>
          <cell r="D38">
            <v>6768754</v>
          </cell>
          <cell r="F38">
            <v>711000</v>
          </cell>
        </row>
        <row r="39">
          <cell r="B39">
            <v>1998</v>
          </cell>
          <cell r="D39">
            <v>7099487</v>
          </cell>
          <cell r="F39">
            <v>9018000</v>
          </cell>
        </row>
        <row r="40">
          <cell r="B40">
            <v>1999</v>
          </cell>
          <cell r="D40">
            <v>7309175</v>
          </cell>
          <cell r="F40">
            <v>396000</v>
          </cell>
        </row>
        <row r="41">
          <cell r="B41" t="str">
            <v>2000</v>
          </cell>
          <cell r="D41">
            <v>7548625</v>
          </cell>
          <cell r="F41">
            <v>7551000</v>
          </cell>
        </row>
        <row r="43">
          <cell r="A43" t="str">
            <v>4)</v>
          </cell>
          <cell r="B43" t="str">
            <v>Totals</v>
          </cell>
          <cell r="D43">
            <v>112046768.89905612</v>
          </cell>
          <cell r="F43">
            <v>27249000</v>
          </cell>
        </row>
        <row r="46">
          <cell r="A46" t="str">
            <v>5)</v>
          </cell>
          <cell r="B46" t="str">
            <v>Basic Catastrophe Provision</v>
          </cell>
          <cell r="F46">
            <v>0.2432</v>
          </cell>
        </row>
        <row r="48">
          <cell r="A48" t="str">
            <v>6)</v>
          </cell>
          <cell r="B48" t="str">
            <v>Catastrophe Provision w/ULAE</v>
          </cell>
          <cell r="F48">
            <v>0.2802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Wisconsin Catastrophe Factor</v>
          </cell>
          <cell r="F52">
            <v>0.2802</v>
          </cell>
        </row>
        <row r="54">
          <cell r="A54" t="str">
            <v>C:\files\Non-modelled Cats\Starting 6-1\[HOCAT_2000-2.XLW]WISCONSIN</v>
          </cell>
          <cell r="G54">
            <v>37089.825801273146</v>
          </cell>
        </row>
      </sheetData>
      <sheetData sheetId="60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WYOMING</v>
          </cell>
        </row>
        <row r="4">
          <cell r="A4" t="str">
            <v>BASIC CATASTROPHE PROVISION</v>
          </cell>
        </row>
        <row r="5">
          <cell r="A5">
            <v>49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51314.95018288561</v>
          </cell>
          <cell r="F12">
            <v>0</v>
          </cell>
        </row>
        <row r="13">
          <cell r="B13">
            <v>1972</v>
          </cell>
          <cell r="D13">
            <v>55982.2187953701</v>
          </cell>
          <cell r="F13">
            <v>190000</v>
          </cell>
        </row>
        <row r="14">
          <cell r="B14">
            <v>1973</v>
          </cell>
          <cell r="D14">
            <v>61073.99130434961</v>
          </cell>
          <cell r="F14">
            <v>5000</v>
          </cell>
        </row>
        <row r="15">
          <cell r="B15">
            <v>1974</v>
          </cell>
          <cell r="D15">
            <v>66628.87777774641</v>
          </cell>
          <cell r="F15">
            <v>7000</v>
          </cell>
        </row>
        <row r="16">
          <cell r="B16">
            <v>1975</v>
          </cell>
          <cell r="D16">
            <v>72689</v>
          </cell>
          <cell r="F16">
            <v>78000</v>
          </cell>
        </row>
        <row r="17">
          <cell r="B17">
            <v>1976</v>
          </cell>
          <cell r="D17">
            <v>92201.22871046228</v>
          </cell>
          <cell r="F17">
            <v>2000</v>
          </cell>
        </row>
        <row r="18">
          <cell r="B18">
            <v>1977</v>
          </cell>
          <cell r="D18">
            <v>127115.91340306494</v>
          </cell>
          <cell r="F18">
            <v>320000</v>
          </cell>
        </row>
        <row r="19">
          <cell r="B19">
            <v>1978</v>
          </cell>
          <cell r="D19">
            <v>200228.32767402378</v>
          </cell>
          <cell r="F19">
            <v>1785000</v>
          </cell>
        </row>
        <row r="20">
          <cell r="B20">
            <v>1979</v>
          </cell>
          <cell r="D20">
            <v>284145.53191596456</v>
          </cell>
          <cell r="F20">
            <v>2130000</v>
          </cell>
        </row>
        <row r="21">
          <cell r="B21">
            <v>1980</v>
          </cell>
          <cell r="D21">
            <v>425503.45036477334</v>
          </cell>
          <cell r="F21">
            <v>35000</v>
          </cell>
        </row>
        <row r="22">
          <cell r="B22">
            <v>1981</v>
          </cell>
          <cell r="D22">
            <v>468345</v>
          </cell>
          <cell r="F22">
            <v>12000</v>
          </cell>
        </row>
        <row r="23">
          <cell r="B23">
            <v>1982</v>
          </cell>
          <cell r="D23">
            <v>452133</v>
          </cell>
          <cell r="F23">
            <v>44000</v>
          </cell>
        </row>
        <row r="24">
          <cell r="B24">
            <v>1983</v>
          </cell>
          <cell r="D24">
            <v>407429</v>
          </cell>
          <cell r="F24">
            <v>60000</v>
          </cell>
        </row>
        <row r="25">
          <cell r="B25">
            <v>1984</v>
          </cell>
          <cell r="D25">
            <v>407342</v>
          </cell>
          <cell r="F25">
            <v>320000</v>
          </cell>
        </row>
        <row r="26">
          <cell r="B26">
            <v>1985</v>
          </cell>
          <cell r="D26">
            <v>412285</v>
          </cell>
          <cell r="F26">
            <v>1434000</v>
          </cell>
        </row>
        <row r="27">
          <cell r="B27">
            <v>1986</v>
          </cell>
          <cell r="D27">
            <v>469909</v>
          </cell>
          <cell r="F27">
            <v>853000</v>
          </cell>
        </row>
        <row r="28">
          <cell r="B28">
            <v>1987</v>
          </cell>
          <cell r="D28">
            <v>489586</v>
          </cell>
          <cell r="F28">
            <v>888000</v>
          </cell>
        </row>
        <row r="29">
          <cell r="B29">
            <v>1988</v>
          </cell>
          <cell r="D29">
            <v>498637</v>
          </cell>
          <cell r="F29">
            <v>42000</v>
          </cell>
        </row>
        <row r="30">
          <cell r="B30">
            <v>1989</v>
          </cell>
          <cell r="D30">
            <v>515791</v>
          </cell>
          <cell r="F30">
            <v>237000</v>
          </cell>
        </row>
        <row r="31">
          <cell r="B31">
            <v>1990</v>
          </cell>
          <cell r="D31">
            <v>550478</v>
          </cell>
          <cell r="F31">
            <v>146000</v>
          </cell>
        </row>
        <row r="32">
          <cell r="B32">
            <v>1991</v>
          </cell>
          <cell r="D32">
            <v>605583</v>
          </cell>
          <cell r="F32">
            <v>556000</v>
          </cell>
        </row>
        <row r="33">
          <cell r="B33">
            <v>1992</v>
          </cell>
          <cell r="D33">
            <v>641940</v>
          </cell>
          <cell r="F33">
            <v>30000</v>
          </cell>
        </row>
        <row r="34">
          <cell r="B34">
            <v>1993</v>
          </cell>
          <cell r="D34">
            <v>642663</v>
          </cell>
          <cell r="F34">
            <v>685000</v>
          </cell>
        </row>
        <row r="35">
          <cell r="B35">
            <v>1994</v>
          </cell>
          <cell r="D35">
            <v>685217</v>
          </cell>
          <cell r="F35">
            <v>459000</v>
          </cell>
        </row>
        <row r="36">
          <cell r="B36">
            <v>1995</v>
          </cell>
          <cell r="D36">
            <v>718222</v>
          </cell>
          <cell r="F36">
            <v>36000</v>
          </cell>
        </row>
        <row r="37">
          <cell r="B37">
            <v>1996</v>
          </cell>
          <cell r="D37">
            <v>747066</v>
          </cell>
          <cell r="F37">
            <v>272000</v>
          </cell>
        </row>
        <row r="38">
          <cell r="B38">
            <v>1997</v>
          </cell>
          <cell r="D38">
            <v>776585</v>
          </cell>
          <cell r="F38">
            <v>103000</v>
          </cell>
        </row>
        <row r="39">
          <cell r="B39">
            <v>1998</v>
          </cell>
          <cell r="D39">
            <v>832362</v>
          </cell>
          <cell r="F39">
            <v>153000</v>
          </cell>
        </row>
        <row r="40">
          <cell r="B40">
            <v>1999</v>
          </cell>
          <cell r="D40">
            <v>793944</v>
          </cell>
          <cell r="F40">
            <v>9000</v>
          </cell>
        </row>
        <row r="41">
          <cell r="B41" t="str">
            <v>2000</v>
          </cell>
          <cell r="D41">
            <v>791234</v>
          </cell>
          <cell r="F41">
            <v>4000</v>
          </cell>
        </row>
        <row r="43">
          <cell r="A43" t="str">
            <v>4)</v>
          </cell>
          <cell r="B43" t="str">
            <v>Totals</v>
          </cell>
          <cell r="D43">
            <v>13343634.49012864</v>
          </cell>
          <cell r="F43">
            <v>10895000</v>
          </cell>
        </row>
        <row r="46">
          <cell r="A46" t="str">
            <v>5)</v>
          </cell>
          <cell r="B46" t="str">
            <v>Basic Catastrophe Provision</v>
          </cell>
          <cell r="F46">
            <v>0.8165</v>
          </cell>
        </row>
        <row r="48">
          <cell r="A48" t="str">
            <v>6)</v>
          </cell>
          <cell r="B48" t="str">
            <v>Catastrophe Provision w/ULAE</v>
          </cell>
          <cell r="F48">
            <v>0.9406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Wyoming Catastrophe Factor</v>
          </cell>
          <cell r="F52">
            <v>0.9406</v>
          </cell>
        </row>
        <row r="54">
          <cell r="A54" t="str">
            <v>C:\files\Non-modelled Cats\Starting 6-1\[HOCAT_2000-2.XLW]WYOMING</v>
          </cell>
          <cell r="G54">
            <v>37089.825801273146</v>
          </cell>
        </row>
      </sheetData>
      <sheetData sheetId="61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ALASKA</v>
          </cell>
        </row>
        <row r="4">
          <cell r="A4" t="str">
            <v>BASIC CATASTROPHE PROVISION</v>
          </cell>
        </row>
        <row r="5">
          <cell r="A5">
            <v>51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124362.60798678975</v>
          </cell>
          <cell r="F12">
            <v>0</v>
          </cell>
        </row>
        <row r="13">
          <cell r="B13">
            <v>1972</v>
          </cell>
          <cell r="D13">
            <v>144457.88993108366</v>
          </cell>
          <cell r="F13">
            <v>0</v>
          </cell>
        </row>
        <row r="14">
          <cell r="B14">
            <v>1973</v>
          </cell>
          <cell r="D14">
            <v>167800.29223541022</v>
          </cell>
          <cell r="F14">
            <v>0</v>
          </cell>
        </row>
        <row r="15">
          <cell r="B15">
            <v>1974</v>
          </cell>
          <cell r="D15">
            <v>194914.50475790462</v>
          </cell>
          <cell r="F15">
            <v>0</v>
          </cell>
        </row>
        <row r="16">
          <cell r="B16">
            <v>1975</v>
          </cell>
          <cell r="D16">
            <v>226410</v>
          </cell>
          <cell r="F16">
            <v>0</v>
          </cell>
        </row>
        <row r="17">
          <cell r="B17">
            <v>1976</v>
          </cell>
          <cell r="D17">
            <v>284064.7966981132</v>
          </cell>
          <cell r="F17">
            <v>0</v>
          </cell>
        </row>
        <row r="18">
          <cell r="B18">
            <v>1977</v>
          </cell>
          <cell r="D18">
            <v>376051.9373088685</v>
          </cell>
          <cell r="F18">
            <v>0</v>
          </cell>
        </row>
        <row r="19">
          <cell r="B19">
            <v>1978</v>
          </cell>
          <cell r="D19">
            <v>544721.7970149254</v>
          </cell>
          <cell r="F19">
            <v>0</v>
          </cell>
        </row>
        <row r="20">
          <cell r="B20">
            <v>1979</v>
          </cell>
          <cell r="D20">
            <v>722307.52526417</v>
          </cell>
          <cell r="F20">
            <v>174000</v>
          </cell>
        </row>
        <row r="21">
          <cell r="B21">
            <v>1980</v>
          </cell>
          <cell r="D21">
            <v>867149.9628186394</v>
          </cell>
          <cell r="F21">
            <v>3188000</v>
          </cell>
        </row>
        <row r="22">
          <cell r="B22">
            <v>1981</v>
          </cell>
          <cell r="D22">
            <v>1033015</v>
          </cell>
          <cell r="F22">
            <v>18000</v>
          </cell>
        </row>
        <row r="23">
          <cell r="B23">
            <v>1982</v>
          </cell>
          <cell r="D23">
            <v>1172771</v>
          </cell>
          <cell r="F23">
            <v>82000</v>
          </cell>
        </row>
        <row r="24">
          <cell r="B24">
            <v>1983</v>
          </cell>
          <cell r="D24">
            <v>1352548</v>
          </cell>
          <cell r="F24">
            <v>165000</v>
          </cell>
        </row>
        <row r="25">
          <cell r="B25">
            <v>1984</v>
          </cell>
          <cell r="D25">
            <v>1576514</v>
          </cell>
          <cell r="F25">
            <v>57000</v>
          </cell>
        </row>
        <row r="26">
          <cell r="B26">
            <v>1985</v>
          </cell>
          <cell r="D26">
            <v>1773161</v>
          </cell>
          <cell r="F26">
            <v>-14000</v>
          </cell>
        </row>
        <row r="27">
          <cell r="B27">
            <v>1986</v>
          </cell>
          <cell r="D27">
            <v>2051317</v>
          </cell>
          <cell r="F27">
            <v>33000</v>
          </cell>
        </row>
        <row r="28">
          <cell r="B28">
            <v>1987</v>
          </cell>
          <cell r="D28">
            <v>2281019</v>
          </cell>
          <cell r="F28">
            <v>0</v>
          </cell>
        </row>
        <row r="29">
          <cell r="B29">
            <v>1988</v>
          </cell>
          <cell r="D29">
            <v>2407412</v>
          </cell>
          <cell r="F29">
            <v>0</v>
          </cell>
        </row>
        <row r="30">
          <cell r="B30">
            <v>1989</v>
          </cell>
          <cell r="D30">
            <v>2485639</v>
          </cell>
          <cell r="F30">
            <v>512000</v>
          </cell>
        </row>
        <row r="31">
          <cell r="B31">
            <v>1990</v>
          </cell>
          <cell r="D31">
            <v>2645990</v>
          </cell>
          <cell r="F31">
            <v>8000</v>
          </cell>
        </row>
        <row r="32">
          <cell r="B32">
            <v>1991</v>
          </cell>
          <cell r="D32">
            <v>2981912</v>
          </cell>
          <cell r="F32">
            <v>10000</v>
          </cell>
        </row>
        <row r="33">
          <cell r="B33">
            <v>1992</v>
          </cell>
          <cell r="D33">
            <v>3151747</v>
          </cell>
          <cell r="F33">
            <v>2407000</v>
          </cell>
        </row>
        <row r="34">
          <cell r="B34">
            <v>1993</v>
          </cell>
          <cell r="D34">
            <v>3351805</v>
          </cell>
          <cell r="F34">
            <v>-302000</v>
          </cell>
        </row>
        <row r="35">
          <cell r="B35">
            <v>1994</v>
          </cell>
          <cell r="D35">
            <v>3552453</v>
          </cell>
          <cell r="F35">
            <v>7000</v>
          </cell>
        </row>
        <row r="36">
          <cell r="B36">
            <v>1995</v>
          </cell>
          <cell r="D36">
            <v>3754998</v>
          </cell>
          <cell r="F36">
            <v>3000</v>
          </cell>
        </row>
        <row r="37">
          <cell r="B37">
            <v>1996</v>
          </cell>
          <cell r="D37">
            <v>3962485</v>
          </cell>
          <cell r="F37">
            <v>5366000</v>
          </cell>
        </row>
        <row r="38">
          <cell r="B38">
            <v>1997</v>
          </cell>
          <cell r="D38">
            <v>4256594</v>
          </cell>
          <cell r="F38">
            <v>288000</v>
          </cell>
        </row>
        <row r="39">
          <cell r="B39">
            <v>1998</v>
          </cell>
          <cell r="D39">
            <v>4877390</v>
          </cell>
          <cell r="F39">
            <v>73000</v>
          </cell>
        </row>
        <row r="40">
          <cell r="B40">
            <v>1999</v>
          </cell>
          <cell r="D40">
            <v>5251866</v>
          </cell>
          <cell r="F40">
            <v>12000</v>
          </cell>
        </row>
        <row r="41">
          <cell r="B41" t="str">
            <v>2000</v>
          </cell>
          <cell r="D41">
            <v>5551336</v>
          </cell>
          <cell r="F41">
            <v>318000</v>
          </cell>
        </row>
        <row r="43">
          <cell r="A43" t="str">
            <v>4)</v>
          </cell>
          <cell r="B43" t="str">
            <v>Totals</v>
          </cell>
          <cell r="D43">
            <v>63124213.3140159</v>
          </cell>
          <cell r="F43">
            <v>12405000</v>
          </cell>
        </row>
        <row r="46">
          <cell r="A46" t="str">
            <v>5)</v>
          </cell>
          <cell r="B46" t="str">
            <v>Basic Catastrophe Provision</v>
          </cell>
          <cell r="F46">
            <v>0.1965</v>
          </cell>
        </row>
        <row r="48">
          <cell r="A48" t="str">
            <v>6)</v>
          </cell>
          <cell r="B48" t="str">
            <v>Catastrophe Provision w/ULAE</v>
          </cell>
          <cell r="F48">
            <v>0.2264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Alaska Catastrophe Factor</v>
          </cell>
          <cell r="F52">
            <v>0.2264</v>
          </cell>
        </row>
        <row r="54">
          <cell r="A54" t="str">
            <v>C:\files\Non-modelled Cats\Starting 6-1\[HOCAT_2000-2.XLW]ALASKA</v>
          </cell>
          <cell r="G54">
            <v>37089.825801273146</v>
          </cell>
        </row>
      </sheetData>
      <sheetData sheetId="62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HAWAII</v>
          </cell>
        </row>
        <row r="4">
          <cell r="A4" t="str">
            <v>BASIC CATASTROPHE PROVISION</v>
          </cell>
        </row>
        <row r="5">
          <cell r="A5">
            <v>52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228886.85280549544</v>
          </cell>
          <cell r="F12">
            <v>0</v>
          </cell>
        </row>
        <row r="13">
          <cell r="B13">
            <v>1972</v>
          </cell>
          <cell r="D13">
            <v>256445.77533438662</v>
          </cell>
          <cell r="F13">
            <v>0</v>
          </cell>
        </row>
        <row r="14">
          <cell r="B14">
            <v>1973</v>
          </cell>
          <cell r="D14">
            <v>287322.9059719752</v>
          </cell>
          <cell r="F14">
            <v>0</v>
          </cell>
        </row>
        <row r="15">
          <cell r="B15">
            <v>1974</v>
          </cell>
          <cell r="D15">
            <v>321917.77068089927</v>
          </cell>
          <cell r="F15">
            <v>0</v>
          </cell>
        </row>
        <row r="16">
          <cell r="B16">
            <v>1975</v>
          </cell>
          <cell r="D16">
            <v>360678</v>
          </cell>
          <cell r="F16">
            <v>0</v>
          </cell>
        </row>
        <row r="17">
          <cell r="B17">
            <v>1976</v>
          </cell>
          <cell r="D17">
            <v>405308.8621054657</v>
          </cell>
          <cell r="F17">
            <v>0</v>
          </cell>
        </row>
        <row r="18">
          <cell r="B18">
            <v>1977</v>
          </cell>
          <cell r="D18">
            <v>414756.4588780714</v>
          </cell>
          <cell r="F18">
            <v>0</v>
          </cell>
        </row>
        <row r="19">
          <cell r="B19">
            <v>1978</v>
          </cell>
          <cell r="D19">
            <v>461866.60770031216</v>
          </cell>
          <cell r="F19">
            <v>0</v>
          </cell>
        </row>
        <row r="20">
          <cell r="B20">
            <v>1979</v>
          </cell>
          <cell r="D20">
            <v>550959.2374773704</v>
          </cell>
          <cell r="F20">
            <v>0</v>
          </cell>
        </row>
        <row r="21">
          <cell r="B21">
            <v>1980</v>
          </cell>
          <cell r="D21">
            <v>612388.7660752921</v>
          </cell>
          <cell r="F21">
            <v>1826000</v>
          </cell>
        </row>
        <row r="22">
          <cell r="B22">
            <v>1981</v>
          </cell>
          <cell r="D22">
            <v>669343</v>
          </cell>
          <cell r="F22">
            <v>2000</v>
          </cell>
        </row>
        <row r="23">
          <cell r="B23">
            <v>1982</v>
          </cell>
          <cell r="D23">
            <v>724475</v>
          </cell>
          <cell r="F23">
            <v>1857000</v>
          </cell>
        </row>
        <row r="24">
          <cell r="B24">
            <v>1983</v>
          </cell>
          <cell r="D24">
            <v>796459</v>
          </cell>
          <cell r="F24">
            <v>525000</v>
          </cell>
        </row>
        <row r="25">
          <cell r="B25">
            <v>1984</v>
          </cell>
          <cell r="D25">
            <v>936034</v>
          </cell>
          <cell r="F25">
            <v>168000</v>
          </cell>
        </row>
        <row r="26">
          <cell r="B26">
            <v>1985</v>
          </cell>
          <cell r="D26">
            <v>1101876</v>
          </cell>
          <cell r="F26">
            <v>126000</v>
          </cell>
        </row>
        <row r="27">
          <cell r="B27">
            <v>1986</v>
          </cell>
          <cell r="D27">
            <v>1347989</v>
          </cell>
          <cell r="F27">
            <v>68000</v>
          </cell>
        </row>
        <row r="28">
          <cell r="B28">
            <v>1987</v>
          </cell>
          <cell r="D28">
            <v>1600874</v>
          </cell>
          <cell r="F28">
            <v>350000</v>
          </cell>
        </row>
        <row r="29">
          <cell r="B29">
            <v>1988</v>
          </cell>
          <cell r="D29">
            <v>1772987</v>
          </cell>
          <cell r="F29">
            <v>-222000</v>
          </cell>
        </row>
        <row r="30">
          <cell r="B30">
            <v>1989</v>
          </cell>
          <cell r="D30">
            <v>1950000</v>
          </cell>
          <cell r="F30">
            <v>5000</v>
          </cell>
        </row>
        <row r="31">
          <cell r="B31">
            <v>1990</v>
          </cell>
          <cell r="D31">
            <v>2125868</v>
          </cell>
          <cell r="F31">
            <v>3000</v>
          </cell>
        </row>
        <row r="32">
          <cell r="B32">
            <v>1991</v>
          </cell>
          <cell r="D32">
            <v>2289033</v>
          </cell>
          <cell r="F32">
            <v>10000</v>
          </cell>
        </row>
        <row r="33">
          <cell r="B33">
            <v>1992</v>
          </cell>
          <cell r="D33">
            <v>2593790</v>
          </cell>
          <cell r="F33">
            <v>43000</v>
          </cell>
        </row>
        <row r="34">
          <cell r="B34">
            <v>1993</v>
          </cell>
          <cell r="D34">
            <v>3120568</v>
          </cell>
          <cell r="F34">
            <v>-43000</v>
          </cell>
        </row>
        <row r="35">
          <cell r="B35">
            <v>1994</v>
          </cell>
          <cell r="D35">
            <v>3487917</v>
          </cell>
          <cell r="F35">
            <v>0</v>
          </cell>
        </row>
        <row r="36">
          <cell r="B36">
            <v>1995</v>
          </cell>
          <cell r="D36">
            <v>3807200</v>
          </cell>
          <cell r="F36">
            <v>0</v>
          </cell>
        </row>
        <row r="37">
          <cell r="B37">
            <v>1996</v>
          </cell>
          <cell r="D37">
            <v>4454555</v>
          </cell>
          <cell r="F37">
            <v>0</v>
          </cell>
        </row>
        <row r="38">
          <cell r="B38">
            <v>1997</v>
          </cell>
          <cell r="D38">
            <v>4933750</v>
          </cell>
          <cell r="F38">
            <v>0</v>
          </cell>
        </row>
        <row r="39">
          <cell r="B39">
            <v>1998</v>
          </cell>
          <cell r="D39">
            <v>5470946</v>
          </cell>
          <cell r="F39">
            <v>0</v>
          </cell>
        </row>
        <row r="40">
          <cell r="B40">
            <v>1999</v>
          </cell>
          <cell r="D40">
            <v>5816662</v>
          </cell>
          <cell r="F40">
            <v>0</v>
          </cell>
        </row>
        <row r="41">
          <cell r="B41" t="str">
            <v>2000</v>
          </cell>
          <cell r="D41">
            <v>5952400</v>
          </cell>
          <cell r="F41">
            <v>0</v>
          </cell>
        </row>
        <row r="43">
          <cell r="A43" t="str">
            <v>4)</v>
          </cell>
          <cell r="B43" t="str">
            <v>Totals</v>
          </cell>
          <cell r="D43">
            <v>58853257.23702927</v>
          </cell>
          <cell r="F43">
            <v>4718000</v>
          </cell>
        </row>
        <row r="46">
          <cell r="A46" t="str">
            <v>5)</v>
          </cell>
          <cell r="B46" t="str">
            <v>Basic Catastrophe Provision</v>
          </cell>
          <cell r="F46">
            <v>0.0802</v>
          </cell>
        </row>
        <row r="48">
          <cell r="A48" t="str">
            <v>6)</v>
          </cell>
          <cell r="B48" t="str">
            <v>Catastrophe Provision w/ULAE</v>
          </cell>
          <cell r="F48">
            <v>0.0924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Hawaii Catastrophe Factor</v>
          </cell>
          <cell r="F52">
            <v>0.0924</v>
          </cell>
        </row>
        <row r="54">
          <cell r="A54" t="str">
            <v>C:\files\Non-modelled Cats\Starting 6-1\[HOCAT_2000-2.XLW]HAWAII</v>
          </cell>
          <cell r="G54">
            <v>37089.825801273146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99 vs 00"/>
      <sheetName val="Sheet 2-99 weighted cw"/>
      <sheetName val="CW Relativiites-99"/>
      <sheetName val="summary"/>
      <sheetName val="sample"/>
      <sheetName val="Sheet 2.1"/>
      <sheetName val="Capped States"/>
      <sheetName val="Sheet 2-weighted CW"/>
      <sheetName val="Sheet1"/>
      <sheetName val="CW Relativiites-81 only"/>
      <sheetName val="varaince"/>
      <sheetName val="ALABAMA"/>
      <sheetName val="ARIZONA"/>
      <sheetName val="ARKANSAS"/>
      <sheetName val="CALIFORNIA"/>
      <sheetName val="COLORADO"/>
      <sheetName val="CONNECTICUT"/>
      <sheetName val="DELAWARE"/>
      <sheetName val="D.C."/>
      <sheetName val="FLORIDA"/>
      <sheetName val="GEORGIA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  <sheetName val="ALASKA"/>
      <sheetName val="HAWAII"/>
      <sheetName val="CWIDE"/>
      <sheetName val="NOTES"/>
      <sheetName val="Midwest"/>
      <sheetName val="Rocky Mountain"/>
      <sheetName val="Northwest"/>
      <sheetName val="Umid Atlantic"/>
      <sheetName val="Mid Atlantic"/>
      <sheetName val="South"/>
      <sheetName val="Plains"/>
      <sheetName val="New England"/>
    </sheetNames>
    <sheetDataSet>
      <sheetData sheetId="12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ALABAMA</v>
          </cell>
        </row>
        <row r="4">
          <cell r="A4" t="str">
            <v>BASIC CATASTROPHE PROVISION</v>
          </cell>
        </row>
        <row r="5">
          <cell r="A5">
            <v>1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880153.3217510543</v>
          </cell>
          <cell r="F12">
            <v>0</v>
          </cell>
        </row>
        <row r="13">
          <cell r="B13">
            <v>1972</v>
          </cell>
          <cell r="D13">
            <v>969225.2478973883</v>
          </cell>
          <cell r="F13">
            <v>2000</v>
          </cell>
        </row>
        <row r="14">
          <cell r="B14">
            <v>1973</v>
          </cell>
          <cell r="D14">
            <v>1067311.2944604172</v>
          </cell>
          <cell r="F14">
            <v>534000</v>
          </cell>
        </row>
        <row r="15">
          <cell r="B15">
            <v>1974</v>
          </cell>
          <cell r="D15">
            <v>1175323.6946251874</v>
          </cell>
          <cell r="F15">
            <v>1593000</v>
          </cell>
        </row>
        <row r="16">
          <cell r="B16">
            <v>1975</v>
          </cell>
          <cell r="D16">
            <v>1294267</v>
          </cell>
          <cell r="F16">
            <v>732000</v>
          </cell>
        </row>
        <row r="17">
          <cell r="B17">
            <v>1976</v>
          </cell>
          <cell r="D17">
            <v>1466960.0024306648</v>
          </cell>
          <cell r="F17">
            <v>93000</v>
          </cell>
        </row>
        <row r="18">
          <cell r="B18">
            <v>1977</v>
          </cell>
          <cell r="D18">
            <v>1834765.791068699</v>
          </cell>
          <cell r="F18">
            <v>1556000</v>
          </cell>
        </row>
        <row r="19">
          <cell r="B19">
            <v>1978</v>
          </cell>
          <cell r="D19">
            <v>2606852.9849913246</v>
          </cell>
          <cell r="F19">
            <v>170000</v>
          </cell>
        </row>
        <row r="20">
          <cell r="B20">
            <v>1979</v>
          </cell>
          <cell r="D20">
            <v>3235307.3869373295</v>
          </cell>
          <cell r="F20">
            <v>1799000</v>
          </cell>
        </row>
        <row r="21">
          <cell r="B21">
            <v>1980</v>
          </cell>
          <cell r="D21">
            <v>4033039.9150757277</v>
          </cell>
          <cell r="F21">
            <v>921000</v>
          </cell>
        </row>
        <row r="22">
          <cell r="B22">
            <v>1981</v>
          </cell>
          <cell r="D22">
            <v>4395752</v>
          </cell>
          <cell r="F22">
            <v>1017000</v>
          </cell>
        </row>
        <row r="23">
          <cell r="B23">
            <v>1982</v>
          </cell>
          <cell r="D23">
            <v>4317305</v>
          </cell>
          <cell r="F23">
            <v>1653000</v>
          </cell>
        </row>
        <row r="24">
          <cell r="B24">
            <v>1983</v>
          </cell>
          <cell r="D24">
            <v>4015878</v>
          </cell>
          <cell r="F24">
            <v>2006000</v>
          </cell>
        </row>
        <row r="25">
          <cell r="B25">
            <v>1984</v>
          </cell>
          <cell r="D25">
            <v>4122770</v>
          </cell>
          <cell r="F25">
            <v>1174000</v>
          </cell>
        </row>
        <row r="26">
          <cell r="B26">
            <v>1985</v>
          </cell>
          <cell r="D26">
            <v>4608422</v>
          </cell>
          <cell r="F26">
            <v>3664000</v>
          </cell>
        </row>
        <row r="27">
          <cell r="B27">
            <v>1986</v>
          </cell>
          <cell r="D27">
            <v>5358333</v>
          </cell>
          <cell r="F27">
            <v>1057000</v>
          </cell>
        </row>
        <row r="28">
          <cell r="B28">
            <v>1987</v>
          </cell>
          <cell r="D28">
            <v>6158701</v>
          </cell>
          <cell r="F28">
            <v>703000</v>
          </cell>
        </row>
        <row r="29">
          <cell r="B29">
            <v>1988</v>
          </cell>
          <cell r="D29">
            <v>6670667</v>
          </cell>
          <cell r="F29">
            <v>8443000</v>
          </cell>
        </row>
        <row r="30">
          <cell r="B30">
            <v>1989</v>
          </cell>
          <cell r="D30">
            <v>7186642</v>
          </cell>
          <cell r="F30">
            <v>10819000</v>
          </cell>
        </row>
        <row r="31">
          <cell r="B31">
            <v>1990</v>
          </cell>
          <cell r="D31">
            <v>7501237</v>
          </cell>
          <cell r="F31">
            <v>8354000</v>
          </cell>
        </row>
        <row r="32">
          <cell r="B32">
            <v>1991</v>
          </cell>
          <cell r="D32">
            <v>8099317</v>
          </cell>
          <cell r="F32">
            <v>8236000</v>
          </cell>
        </row>
        <row r="33">
          <cell r="B33">
            <v>1992</v>
          </cell>
          <cell r="D33">
            <v>7928106</v>
          </cell>
          <cell r="F33">
            <v>1404000</v>
          </cell>
        </row>
        <row r="34">
          <cell r="B34">
            <v>1993</v>
          </cell>
          <cell r="D34">
            <v>7784927</v>
          </cell>
          <cell r="F34">
            <v>7239000</v>
          </cell>
        </row>
        <row r="35">
          <cell r="B35">
            <v>1994</v>
          </cell>
          <cell r="D35">
            <v>7950944</v>
          </cell>
          <cell r="F35">
            <v>6488000</v>
          </cell>
        </row>
        <row r="36">
          <cell r="B36">
            <v>1995</v>
          </cell>
          <cell r="D36">
            <v>8270445</v>
          </cell>
          <cell r="F36">
            <v>7370000</v>
          </cell>
        </row>
        <row r="37">
          <cell r="B37">
            <v>1996</v>
          </cell>
          <cell r="D37">
            <v>8605147</v>
          </cell>
          <cell r="F37">
            <v>9901000</v>
          </cell>
        </row>
        <row r="38">
          <cell r="B38">
            <v>1997</v>
          </cell>
          <cell r="D38">
            <v>8908425</v>
          </cell>
          <cell r="F38">
            <v>2018000</v>
          </cell>
        </row>
        <row r="39">
          <cell r="B39">
            <v>1998</v>
          </cell>
          <cell r="D39">
            <v>9218093</v>
          </cell>
          <cell r="F39">
            <v>14726000</v>
          </cell>
        </row>
        <row r="40">
          <cell r="B40">
            <v>1999</v>
          </cell>
          <cell r="D40">
            <v>9436534</v>
          </cell>
          <cell r="F40">
            <v>333000</v>
          </cell>
        </row>
        <row r="41">
          <cell r="B41" t="str">
            <v>2000</v>
          </cell>
          <cell r="D41">
            <v>9867881</v>
          </cell>
          <cell r="F41">
            <v>9440000</v>
          </cell>
        </row>
        <row r="43">
          <cell r="A43" t="str">
            <v>4)</v>
          </cell>
          <cell r="B43" t="str">
            <v>Totals</v>
          </cell>
          <cell r="D43">
            <v>158968732.6392378</v>
          </cell>
          <cell r="F43">
            <v>113445000</v>
          </cell>
        </row>
        <row r="46">
          <cell r="A46" t="str">
            <v>5)</v>
          </cell>
          <cell r="B46" t="str">
            <v>Basic Catastrophe Provision</v>
          </cell>
          <cell r="F46">
            <v>0.7136</v>
          </cell>
        </row>
        <row r="48">
          <cell r="A48" t="str">
            <v>6)</v>
          </cell>
          <cell r="B48" t="str">
            <v>Catastrophe Provision w/ULAE</v>
          </cell>
          <cell r="F48">
            <v>0.8221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Alabama Catastrophe Factor</v>
          </cell>
          <cell r="F52">
            <v>0.8221</v>
          </cell>
        </row>
        <row r="54">
          <cell r="A54" t="str">
            <v>C:\files\Non-modelled Cats\Starting 6-1\7-25 presentatio\[HOCAT_2000-2.XLW]ALABAMA</v>
          </cell>
          <cell r="G54">
            <v>37259.71801527778</v>
          </cell>
        </row>
      </sheetData>
      <sheetData sheetId="13">
        <row r="2">
          <cell r="A2" t="str">
            <v>HOMEOWNERS INSURANCE</v>
          </cell>
        </row>
        <row r="3">
          <cell r="A3" t="str">
            <v>ARIZONA</v>
          </cell>
        </row>
        <row r="4">
          <cell r="A4" t="str">
            <v>BASIC CATASTROPHE PROVISION</v>
          </cell>
        </row>
        <row r="5">
          <cell r="A5">
            <v>2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1003395.6318653665</v>
          </cell>
          <cell r="F12">
            <v>145000</v>
          </cell>
        </row>
        <row r="13">
          <cell r="B13">
            <v>1972</v>
          </cell>
          <cell r="D13">
            <v>1106021.741660117</v>
          </cell>
          <cell r="F13">
            <v>1117000</v>
          </cell>
        </row>
        <row r="14">
          <cell r="B14">
            <v>1973</v>
          </cell>
          <cell r="D14">
            <v>1219144.327697269</v>
          </cell>
          <cell r="F14">
            <v>0</v>
          </cell>
        </row>
        <row r="15">
          <cell r="B15">
            <v>1974</v>
          </cell>
          <cell r="D15">
            <v>1343836.9570615303</v>
          </cell>
          <cell r="F15">
            <v>101000</v>
          </cell>
        </row>
        <row r="16">
          <cell r="B16">
            <v>1975</v>
          </cell>
          <cell r="D16">
            <v>1481283</v>
          </cell>
          <cell r="F16">
            <v>140000</v>
          </cell>
        </row>
        <row r="17">
          <cell r="B17">
            <v>1976</v>
          </cell>
          <cell r="D17">
            <v>1656897.861793808</v>
          </cell>
          <cell r="F17">
            <v>62000</v>
          </cell>
        </row>
        <row r="18">
          <cell r="B18">
            <v>1977</v>
          </cell>
          <cell r="D18">
            <v>1899152.1608310777</v>
          </cell>
          <cell r="F18">
            <v>1000</v>
          </cell>
        </row>
        <row r="19">
          <cell r="B19">
            <v>1978</v>
          </cell>
          <cell r="D19">
            <v>2334477.848587397</v>
          </cell>
          <cell r="F19">
            <v>0</v>
          </cell>
        </row>
        <row r="20">
          <cell r="B20">
            <v>1979</v>
          </cell>
          <cell r="D20">
            <v>3201089.2336244774</v>
          </cell>
          <cell r="F20">
            <v>682000</v>
          </cell>
        </row>
        <row r="21">
          <cell r="B21">
            <v>1980</v>
          </cell>
          <cell r="D21">
            <v>3754073.45364394</v>
          </cell>
          <cell r="F21">
            <v>258000</v>
          </cell>
        </row>
        <row r="22">
          <cell r="B22">
            <v>1981</v>
          </cell>
          <cell r="D22">
            <v>4073135</v>
          </cell>
          <cell r="F22">
            <v>14000</v>
          </cell>
        </row>
        <row r="23">
          <cell r="B23">
            <v>1982</v>
          </cell>
          <cell r="D23">
            <v>4347196</v>
          </cell>
          <cell r="F23">
            <v>539000</v>
          </cell>
        </row>
        <row r="24">
          <cell r="B24">
            <v>1983</v>
          </cell>
          <cell r="D24">
            <v>4681530</v>
          </cell>
          <cell r="F24">
            <v>1794000</v>
          </cell>
        </row>
        <row r="25">
          <cell r="B25">
            <v>1984</v>
          </cell>
          <cell r="D25">
            <v>5109340</v>
          </cell>
          <cell r="F25">
            <v>600000</v>
          </cell>
        </row>
        <row r="26">
          <cell r="B26">
            <v>1985</v>
          </cell>
          <cell r="D26">
            <v>5491561</v>
          </cell>
          <cell r="F26">
            <v>546000</v>
          </cell>
        </row>
        <row r="27">
          <cell r="B27">
            <v>1986</v>
          </cell>
          <cell r="D27">
            <v>6348626</v>
          </cell>
          <cell r="F27">
            <v>0</v>
          </cell>
        </row>
        <row r="28">
          <cell r="B28">
            <v>1987</v>
          </cell>
          <cell r="D28">
            <v>7308149</v>
          </cell>
          <cell r="F28">
            <v>1932000</v>
          </cell>
        </row>
        <row r="29">
          <cell r="B29">
            <v>1988</v>
          </cell>
          <cell r="D29">
            <v>7945830</v>
          </cell>
          <cell r="F29">
            <v>3678000</v>
          </cell>
        </row>
        <row r="30">
          <cell r="B30">
            <v>1989</v>
          </cell>
          <cell r="D30">
            <v>8408392</v>
          </cell>
          <cell r="F30">
            <v>801000</v>
          </cell>
        </row>
        <row r="31">
          <cell r="B31">
            <v>1990</v>
          </cell>
          <cell r="D31">
            <v>8549779</v>
          </cell>
          <cell r="F31">
            <v>8991000</v>
          </cell>
        </row>
        <row r="32">
          <cell r="B32">
            <v>1991</v>
          </cell>
          <cell r="D32">
            <v>8590319</v>
          </cell>
          <cell r="F32">
            <v>1142000</v>
          </cell>
        </row>
        <row r="33">
          <cell r="B33">
            <v>1992</v>
          </cell>
          <cell r="D33">
            <v>8484413</v>
          </cell>
          <cell r="F33">
            <v>2029000</v>
          </cell>
        </row>
        <row r="34">
          <cell r="B34">
            <v>1993</v>
          </cell>
          <cell r="D34">
            <v>9050101</v>
          </cell>
          <cell r="F34">
            <v>739000</v>
          </cell>
        </row>
        <row r="35">
          <cell r="B35">
            <v>1994</v>
          </cell>
          <cell r="D35">
            <v>10130391</v>
          </cell>
          <cell r="F35">
            <v>931000</v>
          </cell>
        </row>
        <row r="36">
          <cell r="B36">
            <v>1995</v>
          </cell>
          <cell r="D36">
            <v>11306090</v>
          </cell>
          <cell r="F36">
            <v>1562000</v>
          </cell>
        </row>
        <row r="37">
          <cell r="B37">
            <v>1996</v>
          </cell>
          <cell r="D37">
            <v>12855368</v>
          </cell>
          <cell r="F37">
            <v>23716000</v>
          </cell>
        </row>
        <row r="38">
          <cell r="B38">
            <v>1997</v>
          </cell>
          <cell r="D38">
            <v>14170722</v>
          </cell>
          <cell r="F38">
            <v>-889000</v>
          </cell>
        </row>
        <row r="39">
          <cell r="B39">
            <v>1998</v>
          </cell>
          <cell r="D39">
            <v>15358215</v>
          </cell>
          <cell r="F39">
            <v>55000</v>
          </cell>
        </row>
        <row r="40">
          <cell r="B40">
            <v>1999</v>
          </cell>
          <cell r="D40">
            <v>16425697</v>
          </cell>
          <cell r="F40">
            <v>12111000</v>
          </cell>
        </row>
        <row r="41">
          <cell r="B41" t="str">
            <v>2000</v>
          </cell>
          <cell r="D41">
            <v>17407256</v>
          </cell>
          <cell r="F41">
            <v>-370000</v>
          </cell>
        </row>
        <row r="43">
          <cell r="A43" t="str">
            <v>4)</v>
          </cell>
          <cell r="B43" t="str">
            <v>Totals</v>
          </cell>
          <cell r="D43">
            <v>205041482.216765</v>
          </cell>
          <cell r="F43">
            <v>62427000</v>
          </cell>
        </row>
        <row r="46">
          <cell r="A46" t="str">
            <v>5)</v>
          </cell>
          <cell r="B46" t="str">
            <v>Basic Catastrophe Provision</v>
          </cell>
          <cell r="F46">
            <v>0.3045</v>
          </cell>
        </row>
        <row r="48">
          <cell r="A48" t="str">
            <v>6)</v>
          </cell>
          <cell r="B48" t="str">
            <v>Catastrophe Provision w/ULAE</v>
          </cell>
          <cell r="F48">
            <v>0.3508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Arizona Catastrophe Factor</v>
          </cell>
          <cell r="F52">
            <v>0.3508</v>
          </cell>
        </row>
        <row r="54">
          <cell r="A54" t="str">
            <v>C:\files\Non-modelled Cats\Starting 6-1\7-25 presentatio\[HOCAT_2000-2.XLW]ARIZONA</v>
          </cell>
          <cell r="G54">
            <v>37259.71801539352</v>
          </cell>
        </row>
      </sheetData>
      <sheetData sheetId="14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ARKANSAS</v>
          </cell>
        </row>
        <row r="4">
          <cell r="A4" t="str">
            <v>BASIC CATASTROPHE PROVISION</v>
          </cell>
        </row>
        <row r="5">
          <cell r="A5">
            <v>3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390732.0427231929</v>
          </cell>
          <cell r="F12">
            <v>12000</v>
          </cell>
        </row>
        <row r="13">
          <cell r="B13">
            <v>1972</v>
          </cell>
          <cell r="D13">
            <v>426113.55600279284</v>
          </cell>
          <cell r="F13">
            <v>327000</v>
          </cell>
        </row>
        <row r="14">
          <cell r="B14">
            <v>1973</v>
          </cell>
          <cell r="D14">
            <v>464698.93112394994</v>
          </cell>
          <cell r="F14">
            <v>803000</v>
          </cell>
        </row>
        <row r="15">
          <cell r="B15">
            <v>1974</v>
          </cell>
          <cell r="D15">
            <v>506778.28373600537</v>
          </cell>
          <cell r="F15">
            <v>151000</v>
          </cell>
        </row>
        <row r="16">
          <cell r="B16">
            <v>1975</v>
          </cell>
          <cell r="D16">
            <v>552668</v>
          </cell>
          <cell r="F16">
            <v>916000</v>
          </cell>
        </row>
        <row r="17">
          <cell r="B17">
            <v>1976</v>
          </cell>
          <cell r="D17">
            <v>711391.3513962766</v>
          </cell>
          <cell r="F17">
            <v>53000</v>
          </cell>
        </row>
        <row r="18">
          <cell r="B18">
            <v>1977</v>
          </cell>
          <cell r="D18">
            <v>1077405.0494657222</v>
          </cell>
          <cell r="F18">
            <v>102000</v>
          </cell>
        </row>
        <row r="19">
          <cell r="B19">
            <v>1978</v>
          </cell>
          <cell r="D19">
            <v>1733769.9982595171</v>
          </cell>
          <cell r="F19">
            <v>1522000</v>
          </cell>
        </row>
        <row r="20">
          <cell r="B20">
            <v>1979</v>
          </cell>
          <cell r="D20">
            <v>2124470.0496573607</v>
          </cell>
          <cell r="F20">
            <v>3462000</v>
          </cell>
        </row>
        <row r="21">
          <cell r="B21">
            <v>1980</v>
          </cell>
          <cell r="D21">
            <v>2583082.324663025</v>
          </cell>
          <cell r="F21">
            <v>3493000</v>
          </cell>
        </row>
        <row r="22">
          <cell r="B22">
            <v>1981</v>
          </cell>
          <cell r="D22">
            <v>2644282</v>
          </cell>
          <cell r="F22">
            <v>1003000</v>
          </cell>
        </row>
        <row r="23">
          <cell r="B23">
            <v>1982</v>
          </cell>
          <cell r="D23">
            <v>2308405</v>
          </cell>
          <cell r="F23">
            <v>2313000</v>
          </cell>
        </row>
        <row r="24">
          <cell r="B24">
            <v>1983</v>
          </cell>
          <cell r="D24">
            <v>1892706</v>
          </cell>
          <cell r="F24">
            <v>1268000</v>
          </cell>
        </row>
        <row r="25">
          <cell r="B25">
            <v>1984</v>
          </cell>
          <cell r="D25">
            <v>1886371</v>
          </cell>
          <cell r="F25">
            <v>3387000</v>
          </cell>
        </row>
        <row r="26">
          <cell r="B26">
            <v>1985</v>
          </cell>
          <cell r="D26">
            <v>2022557</v>
          </cell>
          <cell r="F26">
            <v>822000</v>
          </cell>
        </row>
        <row r="27">
          <cell r="B27">
            <v>1986</v>
          </cell>
          <cell r="D27">
            <v>2386042</v>
          </cell>
          <cell r="F27">
            <v>1999000</v>
          </cell>
        </row>
        <row r="28">
          <cell r="B28">
            <v>1987</v>
          </cell>
          <cell r="D28">
            <v>2706082</v>
          </cell>
          <cell r="F28">
            <v>922000</v>
          </cell>
        </row>
        <row r="29">
          <cell r="B29">
            <v>1988</v>
          </cell>
          <cell r="D29">
            <v>2819207</v>
          </cell>
          <cell r="F29">
            <v>2406000</v>
          </cell>
        </row>
        <row r="30">
          <cell r="B30">
            <v>1989</v>
          </cell>
          <cell r="D30">
            <v>2996467</v>
          </cell>
          <cell r="F30">
            <v>5639000</v>
          </cell>
        </row>
        <row r="31">
          <cell r="B31">
            <v>1990</v>
          </cell>
          <cell r="D31">
            <v>3153771</v>
          </cell>
          <cell r="F31">
            <v>902000</v>
          </cell>
        </row>
        <row r="32">
          <cell r="B32">
            <v>1991</v>
          </cell>
          <cell r="D32">
            <v>3171794</v>
          </cell>
          <cell r="F32">
            <v>1314000</v>
          </cell>
        </row>
        <row r="33">
          <cell r="B33">
            <v>1992</v>
          </cell>
          <cell r="D33">
            <v>2996917</v>
          </cell>
          <cell r="F33">
            <v>554000</v>
          </cell>
        </row>
        <row r="34">
          <cell r="B34">
            <v>1993</v>
          </cell>
          <cell r="D34">
            <v>2859375</v>
          </cell>
          <cell r="F34">
            <v>95000</v>
          </cell>
        </row>
        <row r="35">
          <cell r="B35">
            <v>1994</v>
          </cell>
          <cell r="D35">
            <v>2891545</v>
          </cell>
          <cell r="F35">
            <v>2208000</v>
          </cell>
        </row>
        <row r="36">
          <cell r="B36">
            <v>1995</v>
          </cell>
          <cell r="D36">
            <v>2948886</v>
          </cell>
          <cell r="F36">
            <v>1651000</v>
          </cell>
        </row>
        <row r="37">
          <cell r="B37">
            <v>1996</v>
          </cell>
          <cell r="D37">
            <v>3025076</v>
          </cell>
          <cell r="F37">
            <v>17106000</v>
          </cell>
        </row>
        <row r="38">
          <cell r="B38">
            <v>1997</v>
          </cell>
          <cell r="D38">
            <v>3144832</v>
          </cell>
          <cell r="F38">
            <v>2733000</v>
          </cell>
        </row>
        <row r="39">
          <cell r="B39">
            <v>1998</v>
          </cell>
          <cell r="D39">
            <v>3302976</v>
          </cell>
          <cell r="F39">
            <v>244000</v>
          </cell>
        </row>
        <row r="40">
          <cell r="B40">
            <v>1999</v>
          </cell>
          <cell r="D40">
            <v>3366313</v>
          </cell>
          <cell r="F40">
            <v>10286000</v>
          </cell>
        </row>
        <row r="41">
          <cell r="B41" t="str">
            <v>2000</v>
          </cell>
          <cell r="D41">
            <v>3486794</v>
          </cell>
          <cell r="F41">
            <v>6984000</v>
          </cell>
        </row>
        <row r="43">
          <cell r="A43" t="str">
            <v>4)</v>
          </cell>
          <cell r="B43" t="str">
            <v>Totals</v>
          </cell>
          <cell r="D43">
            <v>66581507.58702784</v>
          </cell>
          <cell r="F43">
            <v>74677000</v>
          </cell>
        </row>
        <row r="46">
          <cell r="A46" t="str">
            <v>5)</v>
          </cell>
          <cell r="B46" t="str">
            <v>Basic Catastrophe Provision</v>
          </cell>
          <cell r="F46">
            <v>1.1216</v>
          </cell>
        </row>
        <row r="48">
          <cell r="A48" t="str">
            <v>6)</v>
          </cell>
          <cell r="B48" t="str">
            <v>Catastrophe Provision w/ULAE</v>
          </cell>
          <cell r="F48">
            <v>1.2921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Arkansas Catastrophe Factor</v>
          </cell>
          <cell r="F52">
            <v>1.2921</v>
          </cell>
        </row>
        <row r="54">
          <cell r="A54" t="str">
            <v>C:\files\Non-modelled Cats\Starting 6-1\7-25 presentatio\[HOCAT_2000-2.XLW]ARKANSAS</v>
          </cell>
          <cell r="G54">
            <v>37259.71801539352</v>
          </cell>
        </row>
      </sheetData>
      <sheetData sheetId="15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CALIFORNIA</v>
          </cell>
        </row>
        <row r="4">
          <cell r="A4" t="str">
            <v>BASIC CATASTROPHE PROVISION</v>
          </cell>
        </row>
        <row r="5">
          <cell r="A5">
            <v>4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8907662.211042147</v>
          </cell>
          <cell r="F12">
            <v>327000</v>
          </cell>
        </row>
        <row r="13">
          <cell r="B13">
            <v>1972</v>
          </cell>
          <cell r="D13">
            <v>10083325.544005517</v>
          </cell>
          <cell r="F13">
            <v>254000</v>
          </cell>
        </row>
        <row r="14">
          <cell r="B14">
            <v>1973</v>
          </cell>
          <cell r="D14">
            <v>11414156.892967647</v>
          </cell>
          <cell r="F14">
            <v>332000</v>
          </cell>
        </row>
        <row r="15">
          <cell r="B15">
            <v>1974</v>
          </cell>
          <cell r="D15">
            <v>12920635.85656355</v>
          </cell>
          <cell r="F15">
            <v>287000</v>
          </cell>
        </row>
        <row r="16">
          <cell r="B16">
            <v>1975</v>
          </cell>
          <cell r="D16">
            <v>14625945</v>
          </cell>
          <cell r="F16">
            <v>1247000</v>
          </cell>
        </row>
        <row r="17">
          <cell r="B17">
            <v>1976</v>
          </cell>
          <cell r="D17">
            <v>18003921.497574776</v>
          </cell>
          <cell r="F17">
            <v>823000</v>
          </cell>
        </row>
        <row r="18">
          <cell r="B18">
            <v>1977</v>
          </cell>
          <cell r="D18">
            <v>22088448.060687896</v>
          </cell>
          <cell r="F18">
            <v>2484000</v>
          </cell>
        </row>
        <row r="19">
          <cell r="B19">
            <v>1978</v>
          </cell>
          <cell r="D19">
            <v>28875253.026966706</v>
          </cell>
          <cell r="F19">
            <v>8660000</v>
          </cell>
        </row>
        <row r="20">
          <cell r="B20">
            <v>1979</v>
          </cell>
          <cell r="D20">
            <v>34208431.439450234</v>
          </cell>
          <cell r="F20">
            <v>1354000</v>
          </cell>
        </row>
        <row r="21">
          <cell r="B21">
            <v>1980</v>
          </cell>
          <cell r="D21">
            <v>39531793.84003017</v>
          </cell>
          <cell r="F21">
            <v>6746000</v>
          </cell>
        </row>
        <row r="22">
          <cell r="B22">
            <v>1981</v>
          </cell>
          <cell r="D22">
            <v>43183063</v>
          </cell>
          <cell r="F22">
            <v>1658000</v>
          </cell>
        </row>
        <row r="23">
          <cell r="B23">
            <v>1982</v>
          </cell>
          <cell r="D23">
            <v>45949842</v>
          </cell>
          <cell r="F23">
            <v>14582000</v>
          </cell>
        </row>
        <row r="24">
          <cell r="B24">
            <v>1983</v>
          </cell>
          <cell r="D24">
            <v>49347793</v>
          </cell>
          <cell r="F24">
            <v>18518000</v>
          </cell>
        </row>
        <row r="25">
          <cell r="B25">
            <v>1984</v>
          </cell>
          <cell r="D25">
            <v>53313690</v>
          </cell>
          <cell r="F25">
            <v>11638000</v>
          </cell>
        </row>
        <row r="26">
          <cell r="B26">
            <v>1985</v>
          </cell>
          <cell r="D26">
            <v>58182812</v>
          </cell>
          <cell r="F26">
            <v>39155000</v>
          </cell>
        </row>
        <row r="27">
          <cell r="B27">
            <v>1986</v>
          </cell>
          <cell r="D27">
            <v>69181559</v>
          </cell>
          <cell r="F27">
            <v>42997000</v>
          </cell>
        </row>
        <row r="28">
          <cell r="B28">
            <v>1987</v>
          </cell>
          <cell r="D28">
            <v>79901405</v>
          </cell>
          <cell r="F28">
            <v>17816000</v>
          </cell>
        </row>
        <row r="29">
          <cell r="B29">
            <v>1988</v>
          </cell>
          <cell r="D29">
            <v>87601688</v>
          </cell>
          <cell r="F29">
            <v>39017000</v>
          </cell>
        </row>
        <row r="30">
          <cell r="B30">
            <v>1989</v>
          </cell>
          <cell r="D30">
            <v>95921106</v>
          </cell>
          <cell r="F30">
            <v>9141000</v>
          </cell>
        </row>
        <row r="31">
          <cell r="B31">
            <v>1990</v>
          </cell>
          <cell r="D31">
            <v>103549948</v>
          </cell>
          <cell r="F31">
            <v>100445000</v>
          </cell>
        </row>
        <row r="32">
          <cell r="B32">
            <v>1991</v>
          </cell>
          <cell r="D32">
            <v>116528667</v>
          </cell>
          <cell r="F32">
            <v>166319000</v>
          </cell>
        </row>
        <row r="33">
          <cell r="B33">
            <v>1992</v>
          </cell>
          <cell r="D33">
            <v>121488351</v>
          </cell>
          <cell r="F33">
            <v>71763000</v>
          </cell>
        </row>
        <row r="34">
          <cell r="B34">
            <v>1993</v>
          </cell>
          <cell r="D34">
            <v>122500703</v>
          </cell>
          <cell r="F34">
            <v>122997000</v>
          </cell>
        </row>
        <row r="35">
          <cell r="B35">
            <v>1994</v>
          </cell>
          <cell r="D35">
            <v>125980510</v>
          </cell>
          <cell r="F35">
            <v>13071000</v>
          </cell>
        </row>
        <row r="36">
          <cell r="B36">
            <v>1995</v>
          </cell>
          <cell r="D36">
            <v>128236567</v>
          </cell>
          <cell r="F36">
            <v>118040000</v>
          </cell>
        </row>
        <row r="37">
          <cell r="B37">
            <v>1996</v>
          </cell>
          <cell r="D37">
            <v>127321921</v>
          </cell>
          <cell r="F37">
            <v>11864000</v>
          </cell>
        </row>
        <row r="38">
          <cell r="B38">
            <v>1997</v>
          </cell>
          <cell r="D38">
            <v>137223505</v>
          </cell>
          <cell r="F38">
            <v>22749000</v>
          </cell>
        </row>
        <row r="39">
          <cell r="B39">
            <v>1998</v>
          </cell>
          <cell r="D39">
            <v>147581914</v>
          </cell>
          <cell r="F39">
            <v>20323000</v>
          </cell>
        </row>
        <row r="40">
          <cell r="B40">
            <v>1999</v>
          </cell>
          <cell r="D40">
            <v>155093838</v>
          </cell>
          <cell r="F40">
            <v>8671000</v>
          </cell>
        </row>
        <row r="41">
          <cell r="B41" t="str">
            <v>2000</v>
          </cell>
          <cell r="D41">
            <v>158041453</v>
          </cell>
          <cell r="F41">
            <v>35382000</v>
          </cell>
        </row>
        <row r="43">
          <cell r="A43" t="str">
            <v>4)</v>
          </cell>
          <cell r="B43" t="str">
            <v>Totals</v>
          </cell>
          <cell r="D43">
            <v>2226789908.3692884</v>
          </cell>
          <cell r="F43">
            <v>908660000</v>
          </cell>
        </row>
        <row r="46">
          <cell r="A46" t="str">
            <v>5)</v>
          </cell>
          <cell r="B46" t="str">
            <v>Basic Catastrophe Provision</v>
          </cell>
          <cell r="F46">
            <v>0.4081</v>
          </cell>
        </row>
        <row r="48">
          <cell r="A48" t="str">
            <v>6)</v>
          </cell>
          <cell r="B48" t="str">
            <v>Catastrophe Provision w/ULAE</v>
          </cell>
          <cell r="F48">
            <v>0.4701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California Catastrophe Factor</v>
          </cell>
          <cell r="F52">
            <v>0.4701</v>
          </cell>
        </row>
        <row r="54">
          <cell r="A54" t="str">
            <v>C:\files\Non-modelled Cats\Starting 6-1\7-25 presentatio\[HOCAT_2000-2.XLW]CALIFORNIA</v>
          </cell>
          <cell r="G54">
            <v>37259.71801539352</v>
          </cell>
        </row>
      </sheetData>
      <sheetData sheetId="16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COLORADO</v>
          </cell>
        </row>
        <row r="4">
          <cell r="A4" t="str">
            <v>BASIC CATASTROPHE PROVISION</v>
          </cell>
        </row>
        <row r="5">
          <cell r="A5">
            <v>5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583229.4411189941</v>
          </cell>
          <cell r="F12">
            <v>0</v>
          </cell>
        </row>
        <row r="13">
          <cell r="B13">
            <v>1972</v>
          </cell>
          <cell r="D13">
            <v>658707.2918651769</v>
          </cell>
          <cell r="F13">
            <v>77000</v>
          </cell>
        </row>
        <row r="14">
          <cell r="B14">
            <v>1973</v>
          </cell>
          <cell r="D14">
            <v>743953.0067684448</v>
          </cell>
          <cell r="F14">
            <v>335000</v>
          </cell>
        </row>
        <row r="15">
          <cell r="B15">
            <v>1974</v>
          </cell>
          <cell r="D15">
            <v>840230.6807817944</v>
          </cell>
          <cell r="F15">
            <v>37000</v>
          </cell>
        </row>
        <row r="16">
          <cell r="B16">
            <v>1975</v>
          </cell>
          <cell r="D16">
            <v>948968</v>
          </cell>
          <cell r="F16">
            <v>87000</v>
          </cell>
        </row>
        <row r="17">
          <cell r="B17">
            <v>1976</v>
          </cell>
          <cell r="D17">
            <v>1114904.5053658537</v>
          </cell>
          <cell r="F17">
            <v>21000</v>
          </cell>
        </row>
        <row r="18">
          <cell r="B18">
            <v>1977</v>
          </cell>
          <cell r="D18">
            <v>1404565.4425873198</v>
          </cell>
          <cell r="F18">
            <v>438000</v>
          </cell>
        </row>
        <row r="19">
          <cell r="B19">
            <v>1978</v>
          </cell>
          <cell r="D19">
            <v>2077485.7537427652</v>
          </cell>
          <cell r="F19">
            <v>3023000</v>
          </cell>
        </row>
        <row r="20">
          <cell r="B20">
            <v>1979</v>
          </cell>
          <cell r="D20">
            <v>2742706.080908347</v>
          </cell>
          <cell r="F20">
            <v>1674000</v>
          </cell>
        </row>
        <row r="21">
          <cell r="B21">
            <v>1980</v>
          </cell>
          <cell r="D21">
            <v>3341315.0131674297</v>
          </cell>
          <cell r="F21">
            <v>1020000</v>
          </cell>
        </row>
        <row r="22">
          <cell r="B22">
            <v>1981</v>
          </cell>
          <cell r="D22">
            <v>3658540</v>
          </cell>
          <cell r="F22">
            <v>2554000</v>
          </cell>
        </row>
        <row r="23">
          <cell r="B23">
            <v>1982</v>
          </cell>
          <cell r="D23">
            <v>4010251</v>
          </cell>
          <cell r="F23">
            <v>4636000</v>
          </cell>
        </row>
        <row r="24">
          <cell r="B24">
            <v>1983</v>
          </cell>
          <cell r="D24">
            <v>4188764</v>
          </cell>
          <cell r="F24">
            <v>2378000</v>
          </cell>
        </row>
        <row r="25">
          <cell r="B25">
            <v>1984</v>
          </cell>
          <cell r="D25">
            <v>4753851</v>
          </cell>
          <cell r="F25">
            <v>11410000</v>
          </cell>
        </row>
        <row r="26">
          <cell r="B26">
            <v>1985</v>
          </cell>
          <cell r="D26">
            <v>5100450</v>
          </cell>
          <cell r="F26">
            <v>3023000</v>
          </cell>
        </row>
        <row r="27">
          <cell r="B27">
            <v>1986</v>
          </cell>
          <cell r="D27">
            <v>5885261</v>
          </cell>
          <cell r="F27">
            <v>5426000</v>
          </cell>
        </row>
        <row r="28">
          <cell r="B28">
            <v>1987</v>
          </cell>
          <cell r="D28">
            <v>6749293</v>
          </cell>
          <cell r="F28">
            <v>4659000</v>
          </cell>
        </row>
        <row r="29">
          <cell r="B29">
            <v>1988</v>
          </cell>
          <cell r="D29">
            <v>7158400</v>
          </cell>
          <cell r="F29">
            <v>1316000</v>
          </cell>
        </row>
        <row r="30">
          <cell r="B30">
            <v>1989</v>
          </cell>
          <cell r="D30">
            <v>7484471</v>
          </cell>
          <cell r="F30">
            <v>5135000</v>
          </cell>
        </row>
        <row r="31">
          <cell r="B31">
            <v>1990</v>
          </cell>
          <cell r="D31">
            <v>7847748</v>
          </cell>
          <cell r="F31">
            <v>52803000</v>
          </cell>
        </row>
        <row r="32">
          <cell r="B32">
            <v>1991</v>
          </cell>
          <cell r="D32">
            <v>8344663</v>
          </cell>
          <cell r="F32">
            <v>30362000</v>
          </cell>
        </row>
        <row r="33">
          <cell r="B33">
            <v>1992</v>
          </cell>
          <cell r="D33">
            <v>8395997</v>
          </cell>
          <cell r="F33">
            <v>8143000</v>
          </cell>
        </row>
        <row r="34">
          <cell r="B34">
            <v>1993</v>
          </cell>
          <cell r="D34">
            <v>8489360</v>
          </cell>
          <cell r="F34">
            <v>5386000</v>
          </cell>
        </row>
        <row r="35">
          <cell r="B35">
            <v>1994</v>
          </cell>
          <cell r="D35">
            <v>9315309</v>
          </cell>
          <cell r="F35">
            <v>18709000</v>
          </cell>
        </row>
        <row r="36">
          <cell r="B36">
            <v>1995</v>
          </cell>
          <cell r="D36">
            <v>10518152</v>
          </cell>
          <cell r="F36">
            <v>1226000</v>
          </cell>
        </row>
        <row r="37">
          <cell r="B37">
            <v>1996</v>
          </cell>
          <cell r="D37">
            <v>11956529</v>
          </cell>
          <cell r="F37">
            <v>9107000</v>
          </cell>
        </row>
        <row r="38">
          <cell r="B38">
            <v>1997</v>
          </cell>
          <cell r="D38">
            <v>12869650</v>
          </cell>
          <cell r="F38">
            <v>10600000</v>
          </cell>
        </row>
        <row r="39">
          <cell r="B39">
            <v>1998</v>
          </cell>
          <cell r="D39">
            <v>13857849</v>
          </cell>
          <cell r="F39">
            <v>4099000</v>
          </cell>
        </row>
        <row r="40">
          <cell r="B40">
            <v>1999</v>
          </cell>
          <cell r="D40">
            <v>14479492</v>
          </cell>
          <cell r="F40">
            <v>4302000</v>
          </cell>
        </row>
        <row r="41">
          <cell r="B41" t="str">
            <v>2000</v>
          </cell>
          <cell r="D41">
            <v>15405657</v>
          </cell>
          <cell r="F41">
            <v>3156000</v>
          </cell>
        </row>
        <row r="43">
          <cell r="A43" t="str">
            <v>4)</v>
          </cell>
          <cell r="B43" t="str">
            <v>Totals</v>
          </cell>
          <cell r="D43">
            <v>184925752.21630612</v>
          </cell>
          <cell r="F43">
            <v>195142000</v>
          </cell>
        </row>
        <row r="46">
          <cell r="A46" t="str">
            <v>5)</v>
          </cell>
          <cell r="B46" t="str">
            <v>Basic Catastrophe Provision</v>
          </cell>
          <cell r="F46">
            <v>1.0552</v>
          </cell>
        </row>
        <row r="48">
          <cell r="A48" t="str">
            <v>6)</v>
          </cell>
          <cell r="B48" t="str">
            <v>Catastrophe Provision w/ULAE</v>
          </cell>
          <cell r="F48">
            <v>1.2156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Colorado Catastrophe Factor</v>
          </cell>
          <cell r="F52">
            <v>1.2156</v>
          </cell>
        </row>
        <row r="54">
          <cell r="A54" t="str">
            <v>C:\files\Non-modelled Cats\Starting 6-1\7-25 presentatio\[HOCAT_2000-2.XLW]COLORADO</v>
          </cell>
          <cell r="G54">
            <v>37259.71801539352</v>
          </cell>
        </row>
      </sheetData>
      <sheetData sheetId="17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CONNECTICUT</v>
          </cell>
        </row>
        <row r="4">
          <cell r="A4" t="str">
            <v>BASIC CATASTROPHE PROVISION</v>
          </cell>
        </row>
        <row r="5">
          <cell r="A5">
            <v>6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792004.2901462895</v>
          </cell>
          <cell r="F12">
            <v>27000</v>
          </cell>
        </row>
        <row r="13">
          <cell r="B13">
            <v>1972</v>
          </cell>
          <cell r="D13">
            <v>907319.6297886462</v>
          </cell>
          <cell r="F13">
            <v>27000</v>
          </cell>
        </row>
        <row r="14">
          <cell r="B14">
            <v>1973</v>
          </cell>
          <cell r="D14">
            <v>1039424.8122667985</v>
          </cell>
          <cell r="F14">
            <v>0</v>
          </cell>
        </row>
        <row r="15">
          <cell r="B15">
            <v>1974</v>
          </cell>
          <cell r="D15">
            <v>1190764.4284159727</v>
          </cell>
          <cell r="F15">
            <v>22000</v>
          </cell>
        </row>
        <row r="16">
          <cell r="B16">
            <v>1975</v>
          </cell>
          <cell r="D16">
            <v>1364139</v>
          </cell>
          <cell r="F16">
            <v>0</v>
          </cell>
        </row>
        <row r="17">
          <cell r="B17">
            <v>1976</v>
          </cell>
          <cell r="D17">
            <v>1484662.501332741</v>
          </cell>
          <cell r="F17">
            <v>117000</v>
          </cell>
        </row>
        <row r="18">
          <cell r="B18">
            <v>1977</v>
          </cell>
          <cell r="D18">
            <v>1696531.051261033</v>
          </cell>
          <cell r="F18">
            <v>32000</v>
          </cell>
        </row>
        <row r="19">
          <cell r="B19">
            <v>1978</v>
          </cell>
          <cell r="D19">
            <v>2132263.390024331</v>
          </cell>
          <cell r="F19">
            <v>162000</v>
          </cell>
        </row>
        <row r="20">
          <cell r="B20">
            <v>1979</v>
          </cell>
          <cell r="D20">
            <v>2584634.159779258</v>
          </cell>
          <cell r="F20">
            <v>1185000</v>
          </cell>
        </row>
        <row r="21">
          <cell r="B21">
            <v>1980</v>
          </cell>
          <cell r="D21">
            <v>3162745.491833682</v>
          </cell>
          <cell r="F21">
            <v>59000</v>
          </cell>
        </row>
        <row r="22">
          <cell r="B22">
            <v>1981</v>
          </cell>
          <cell r="D22">
            <v>3536185</v>
          </cell>
          <cell r="F22">
            <v>250000</v>
          </cell>
        </row>
        <row r="23">
          <cell r="B23">
            <v>1982</v>
          </cell>
          <cell r="D23">
            <v>4027322</v>
          </cell>
          <cell r="F23">
            <v>85000</v>
          </cell>
        </row>
        <row r="24">
          <cell r="B24">
            <v>1983</v>
          </cell>
          <cell r="D24">
            <v>4485762</v>
          </cell>
          <cell r="F24">
            <v>46000</v>
          </cell>
        </row>
        <row r="25">
          <cell r="B25">
            <v>1984</v>
          </cell>
          <cell r="D25">
            <v>5052044</v>
          </cell>
          <cell r="F25">
            <v>418000</v>
          </cell>
        </row>
        <row r="26">
          <cell r="B26">
            <v>1985</v>
          </cell>
          <cell r="D26">
            <v>5757448</v>
          </cell>
          <cell r="F26">
            <v>137000</v>
          </cell>
        </row>
        <row r="27">
          <cell r="B27">
            <v>1986</v>
          </cell>
          <cell r="D27">
            <v>6740052</v>
          </cell>
          <cell r="F27">
            <v>-2000</v>
          </cell>
        </row>
        <row r="28">
          <cell r="B28">
            <v>1987</v>
          </cell>
          <cell r="D28">
            <v>7677033</v>
          </cell>
          <cell r="F28">
            <v>241000</v>
          </cell>
        </row>
        <row r="29">
          <cell r="B29">
            <v>1988</v>
          </cell>
          <cell r="D29">
            <v>8847549</v>
          </cell>
          <cell r="F29">
            <v>66000</v>
          </cell>
        </row>
        <row r="30">
          <cell r="B30">
            <v>1989</v>
          </cell>
          <cell r="D30">
            <v>10592562</v>
          </cell>
          <cell r="F30">
            <v>4858000</v>
          </cell>
        </row>
        <row r="31">
          <cell r="B31">
            <v>1990</v>
          </cell>
          <cell r="D31">
            <v>11887089</v>
          </cell>
          <cell r="F31">
            <v>505000</v>
          </cell>
        </row>
        <row r="32">
          <cell r="B32">
            <v>1991</v>
          </cell>
          <cell r="D32">
            <v>13590765</v>
          </cell>
          <cell r="F32">
            <v>323000</v>
          </cell>
        </row>
        <row r="33">
          <cell r="B33">
            <v>1992</v>
          </cell>
          <cell r="D33">
            <v>14768047</v>
          </cell>
          <cell r="F33">
            <v>1578000</v>
          </cell>
        </row>
        <row r="34">
          <cell r="B34">
            <v>1993</v>
          </cell>
          <cell r="D34">
            <v>15573612</v>
          </cell>
          <cell r="F34">
            <v>716000</v>
          </cell>
        </row>
        <row r="35">
          <cell r="B35">
            <v>1994</v>
          </cell>
          <cell r="D35">
            <v>16226554</v>
          </cell>
          <cell r="F35">
            <v>2949000</v>
          </cell>
        </row>
        <row r="36">
          <cell r="B36">
            <v>1995</v>
          </cell>
          <cell r="D36">
            <v>16633106</v>
          </cell>
          <cell r="F36">
            <v>5752000</v>
          </cell>
        </row>
        <row r="37">
          <cell r="B37">
            <v>1996</v>
          </cell>
          <cell r="D37">
            <v>16855772</v>
          </cell>
          <cell r="F37">
            <v>12655000</v>
          </cell>
        </row>
        <row r="38">
          <cell r="B38">
            <v>1997</v>
          </cell>
          <cell r="D38">
            <v>16914385</v>
          </cell>
          <cell r="F38">
            <v>843000</v>
          </cell>
        </row>
        <row r="39">
          <cell r="B39">
            <v>1998</v>
          </cell>
          <cell r="D39">
            <v>17169527</v>
          </cell>
          <cell r="F39">
            <v>156000</v>
          </cell>
        </row>
        <row r="40">
          <cell r="B40">
            <v>1999</v>
          </cell>
          <cell r="D40">
            <v>17301254</v>
          </cell>
          <cell r="F40">
            <v>10000</v>
          </cell>
        </row>
        <row r="41">
          <cell r="B41" t="str">
            <v>2000</v>
          </cell>
          <cell r="D41">
            <v>17571605</v>
          </cell>
          <cell r="F41">
            <v>3133000</v>
          </cell>
        </row>
        <row r="43">
          <cell r="A43" t="str">
            <v>4)</v>
          </cell>
          <cell r="B43" t="str">
            <v>Totals</v>
          </cell>
          <cell r="D43">
            <v>247562161.75484875</v>
          </cell>
          <cell r="F43">
            <v>36350000</v>
          </cell>
        </row>
        <row r="46">
          <cell r="A46" t="str">
            <v>5)</v>
          </cell>
          <cell r="B46" t="str">
            <v>Basic Catastrophe Provision</v>
          </cell>
          <cell r="F46">
            <v>0.1468</v>
          </cell>
        </row>
        <row r="48">
          <cell r="A48" t="str">
            <v>6)</v>
          </cell>
          <cell r="B48" t="str">
            <v>Catastrophe Provision w/ULAE</v>
          </cell>
          <cell r="F48">
            <v>0.1691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Connecticut Catastrophe Factor</v>
          </cell>
          <cell r="F52">
            <v>0.1691</v>
          </cell>
        </row>
        <row r="54">
          <cell r="A54" t="str">
            <v>C:\files\Non-modelled Cats\Starting 6-1\7-25 presentatio\[HOCAT_2000-2.XLW]CONNECTICUT</v>
          </cell>
          <cell r="G54">
            <v>37259.71801539352</v>
          </cell>
        </row>
      </sheetData>
      <sheetData sheetId="18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DELAWARE</v>
          </cell>
        </row>
        <row r="4">
          <cell r="A4" t="str">
            <v>BASIC CATASTROPHE PROVISION</v>
          </cell>
        </row>
        <row r="5">
          <cell r="A5">
            <v>7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161368.1513478423</v>
          </cell>
          <cell r="F12">
            <v>3000</v>
          </cell>
        </row>
        <row r="13">
          <cell r="B13">
            <v>1972</v>
          </cell>
          <cell r="D13">
            <v>178068.37336119465</v>
          </cell>
          <cell r="F13">
            <v>6000</v>
          </cell>
        </row>
        <row r="14">
          <cell r="B14">
            <v>1973</v>
          </cell>
          <cell r="D14">
            <v>196496.92536386484</v>
          </cell>
          <cell r="F14">
            <v>0</v>
          </cell>
        </row>
        <row r="15">
          <cell r="B15">
            <v>1974</v>
          </cell>
          <cell r="D15">
            <v>216832.67471160344</v>
          </cell>
          <cell r="F15">
            <v>2000</v>
          </cell>
        </row>
        <row r="16">
          <cell r="B16">
            <v>1975</v>
          </cell>
          <cell r="D16">
            <v>239273</v>
          </cell>
          <cell r="F16">
            <v>55000</v>
          </cell>
        </row>
        <row r="17">
          <cell r="B17">
            <v>1976</v>
          </cell>
          <cell r="D17">
            <v>261832.35831766916</v>
          </cell>
          <cell r="F17">
            <v>19000</v>
          </cell>
        </row>
        <row r="18">
          <cell r="B18">
            <v>1977</v>
          </cell>
          <cell r="D18">
            <v>276209.74911174783</v>
          </cell>
          <cell r="F18">
            <v>2000</v>
          </cell>
        </row>
        <row r="19">
          <cell r="B19">
            <v>1978</v>
          </cell>
          <cell r="D19">
            <v>320387.5651081494</v>
          </cell>
          <cell r="F19">
            <v>21000</v>
          </cell>
        </row>
        <row r="20">
          <cell r="B20">
            <v>1979</v>
          </cell>
          <cell r="D20">
            <v>373114.7405311828</v>
          </cell>
          <cell r="F20">
            <v>151000</v>
          </cell>
        </row>
        <row r="21">
          <cell r="B21">
            <v>1980</v>
          </cell>
          <cell r="D21">
            <v>427895.15712726914</v>
          </cell>
          <cell r="F21">
            <v>101000</v>
          </cell>
        </row>
        <row r="22">
          <cell r="B22">
            <v>1981</v>
          </cell>
          <cell r="D22">
            <v>478095</v>
          </cell>
          <cell r="F22">
            <v>17000</v>
          </cell>
        </row>
        <row r="23">
          <cell r="B23">
            <v>1982</v>
          </cell>
          <cell r="D23">
            <v>512719</v>
          </cell>
          <cell r="F23">
            <v>99000</v>
          </cell>
        </row>
        <row r="24">
          <cell r="B24">
            <v>1983</v>
          </cell>
          <cell r="D24">
            <v>519589</v>
          </cell>
          <cell r="F24">
            <v>60000</v>
          </cell>
        </row>
        <row r="25">
          <cell r="B25">
            <v>1984</v>
          </cell>
          <cell r="D25">
            <v>531609</v>
          </cell>
          <cell r="F25">
            <v>309000</v>
          </cell>
        </row>
        <row r="26">
          <cell r="B26">
            <v>1985</v>
          </cell>
          <cell r="D26">
            <v>592638</v>
          </cell>
          <cell r="F26">
            <v>27000</v>
          </cell>
        </row>
        <row r="27">
          <cell r="B27">
            <v>1986</v>
          </cell>
          <cell r="D27">
            <v>678488</v>
          </cell>
          <cell r="F27">
            <v>0</v>
          </cell>
        </row>
        <row r="28">
          <cell r="B28">
            <v>1987</v>
          </cell>
          <cell r="D28">
            <v>756551</v>
          </cell>
          <cell r="F28">
            <v>34000</v>
          </cell>
        </row>
        <row r="29">
          <cell r="B29">
            <v>1988</v>
          </cell>
          <cell r="D29">
            <v>846297</v>
          </cell>
          <cell r="F29">
            <v>176000</v>
          </cell>
        </row>
        <row r="30">
          <cell r="B30">
            <v>1989</v>
          </cell>
          <cell r="D30">
            <v>981203</v>
          </cell>
          <cell r="F30">
            <v>192000</v>
          </cell>
        </row>
        <row r="31">
          <cell r="B31">
            <v>1990</v>
          </cell>
          <cell r="D31">
            <v>1155055</v>
          </cell>
          <cell r="F31">
            <v>2000</v>
          </cell>
        </row>
        <row r="32">
          <cell r="B32">
            <v>1991</v>
          </cell>
          <cell r="D32">
            <v>1226858</v>
          </cell>
          <cell r="F32">
            <v>6000</v>
          </cell>
        </row>
        <row r="33">
          <cell r="B33">
            <v>1992</v>
          </cell>
          <cell r="D33">
            <v>1232508</v>
          </cell>
          <cell r="F33">
            <v>141000</v>
          </cell>
        </row>
        <row r="34">
          <cell r="B34">
            <v>1993</v>
          </cell>
          <cell r="D34">
            <v>1242366</v>
          </cell>
          <cell r="F34">
            <v>182000</v>
          </cell>
        </row>
        <row r="35">
          <cell r="B35">
            <v>1994</v>
          </cell>
          <cell r="D35">
            <v>1284072</v>
          </cell>
          <cell r="F35">
            <v>677000</v>
          </cell>
        </row>
        <row r="36">
          <cell r="B36">
            <v>1995</v>
          </cell>
          <cell r="D36">
            <v>1359747</v>
          </cell>
          <cell r="F36">
            <v>-4000</v>
          </cell>
        </row>
        <row r="37">
          <cell r="B37">
            <v>1996</v>
          </cell>
          <cell r="D37">
            <v>1411444</v>
          </cell>
          <cell r="F37">
            <v>251000</v>
          </cell>
        </row>
        <row r="38">
          <cell r="B38">
            <v>1997</v>
          </cell>
          <cell r="D38">
            <v>1466551</v>
          </cell>
          <cell r="F38">
            <v>17000</v>
          </cell>
        </row>
        <row r="39">
          <cell r="B39">
            <v>1998</v>
          </cell>
          <cell r="D39">
            <v>1547213</v>
          </cell>
          <cell r="F39">
            <v>124000</v>
          </cell>
        </row>
        <row r="40">
          <cell r="B40">
            <v>1999</v>
          </cell>
          <cell r="D40">
            <v>1656445</v>
          </cell>
          <cell r="F40">
            <v>-5000</v>
          </cell>
        </row>
        <row r="41">
          <cell r="B41" t="str">
            <v>2000</v>
          </cell>
          <cell r="D41">
            <v>1821198</v>
          </cell>
          <cell r="F41">
            <v>13000</v>
          </cell>
        </row>
        <row r="43">
          <cell r="A43" t="str">
            <v>4)</v>
          </cell>
          <cell r="B43" t="str">
            <v>Totals</v>
          </cell>
          <cell r="D43">
            <v>23952124.694980524</v>
          </cell>
          <cell r="F43">
            <v>2678000</v>
          </cell>
        </row>
        <row r="46">
          <cell r="A46" t="str">
            <v>5)</v>
          </cell>
          <cell r="B46" t="str">
            <v>Basic Catastrophe Provision</v>
          </cell>
          <cell r="F46">
            <v>0.1118</v>
          </cell>
        </row>
        <row r="48">
          <cell r="A48" t="str">
            <v>6)</v>
          </cell>
          <cell r="B48" t="str">
            <v>Catastrophe Provision w/ULAE</v>
          </cell>
          <cell r="F48">
            <v>0.1288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Delaware Catastrophe Factor</v>
          </cell>
          <cell r="F52">
            <v>0.1288</v>
          </cell>
        </row>
        <row r="54">
          <cell r="A54" t="str">
            <v>C:\files\Non-modelled Cats\Starting 6-1\7-25 presentatio\[HOCAT_2000-2.XLW]DELAWARE</v>
          </cell>
          <cell r="G54">
            <v>37259.71801539352</v>
          </cell>
        </row>
      </sheetData>
      <sheetData sheetId="19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DISTRICT OF COLUMBIA</v>
          </cell>
        </row>
        <row r="4">
          <cell r="A4" t="str">
            <v>BASIC CATASTROPHE PROVISION</v>
          </cell>
        </row>
        <row r="5">
          <cell r="A5">
            <v>8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110159.67664398867</v>
          </cell>
          <cell r="F12">
            <v>6000</v>
          </cell>
        </row>
        <row r="13">
          <cell r="B13">
            <v>1972</v>
          </cell>
          <cell r="D13">
            <v>123455.57018429496</v>
          </cell>
          <cell r="F13">
            <v>4000</v>
          </cell>
        </row>
        <row r="14">
          <cell r="B14">
            <v>1973</v>
          </cell>
          <cell r="D14">
            <v>138356.2322789469</v>
          </cell>
          <cell r="F14">
            <v>2000</v>
          </cell>
        </row>
        <row r="15">
          <cell r="B15">
            <v>1974</v>
          </cell>
          <cell r="D15">
            <v>155055.35296503827</v>
          </cell>
          <cell r="F15">
            <v>3000</v>
          </cell>
        </row>
        <row r="16">
          <cell r="B16">
            <v>1975</v>
          </cell>
          <cell r="D16">
            <v>173770</v>
          </cell>
          <cell r="F16">
            <v>54000</v>
          </cell>
        </row>
        <row r="17">
          <cell r="B17">
            <v>1976</v>
          </cell>
          <cell r="D17">
            <v>207950.00110091743</v>
          </cell>
          <cell r="F17">
            <v>4000</v>
          </cell>
        </row>
        <row r="18">
          <cell r="B18">
            <v>1977</v>
          </cell>
          <cell r="D18">
            <v>247900.73169295973</v>
          </cell>
          <cell r="F18">
            <v>17000</v>
          </cell>
        </row>
        <row r="19">
          <cell r="B19">
            <v>1978</v>
          </cell>
          <cell r="D19">
            <v>303203.86002025433</v>
          </cell>
          <cell r="F19">
            <v>20000</v>
          </cell>
        </row>
        <row r="20">
          <cell r="B20">
            <v>1979</v>
          </cell>
          <cell r="D20">
            <v>372161.53265974764</v>
          </cell>
          <cell r="F20">
            <v>127000</v>
          </cell>
        </row>
        <row r="21">
          <cell r="B21">
            <v>1980</v>
          </cell>
          <cell r="D21">
            <v>448738.1458725183</v>
          </cell>
          <cell r="F21">
            <v>37000</v>
          </cell>
        </row>
        <row r="22">
          <cell r="B22">
            <v>1981</v>
          </cell>
          <cell r="D22">
            <v>526612</v>
          </cell>
          <cell r="F22">
            <v>21000</v>
          </cell>
        </row>
        <row r="23">
          <cell r="B23">
            <v>1982</v>
          </cell>
          <cell r="D23">
            <v>566077</v>
          </cell>
          <cell r="F23">
            <v>88000</v>
          </cell>
        </row>
        <row r="24">
          <cell r="B24">
            <v>1983</v>
          </cell>
          <cell r="D24">
            <v>597674</v>
          </cell>
          <cell r="F24">
            <v>116000</v>
          </cell>
        </row>
        <row r="25">
          <cell r="B25">
            <v>1984</v>
          </cell>
          <cell r="D25">
            <v>617853</v>
          </cell>
          <cell r="F25">
            <v>124000</v>
          </cell>
        </row>
        <row r="26">
          <cell r="B26">
            <v>1985</v>
          </cell>
          <cell r="D26">
            <v>674881</v>
          </cell>
          <cell r="F26">
            <v>90000</v>
          </cell>
        </row>
        <row r="27">
          <cell r="B27">
            <v>1986</v>
          </cell>
          <cell r="D27">
            <v>744326</v>
          </cell>
          <cell r="F27">
            <v>11000</v>
          </cell>
        </row>
        <row r="28">
          <cell r="B28">
            <v>1987</v>
          </cell>
          <cell r="D28">
            <v>818362</v>
          </cell>
          <cell r="F28">
            <v>688000</v>
          </cell>
        </row>
        <row r="29">
          <cell r="B29">
            <v>1988</v>
          </cell>
          <cell r="D29">
            <v>902581</v>
          </cell>
          <cell r="F29">
            <v>298000</v>
          </cell>
        </row>
        <row r="30">
          <cell r="B30">
            <v>1989</v>
          </cell>
          <cell r="D30">
            <v>1035714</v>
          </cell>
          <cell r="F30">
            <v>594000</v>
          </cell>
        </row>
        <row r="31">
          <cell r="B31">
            <v>1990</v>
          </cell>
          <cell r="D31">
            <v>1145007</v>
          </cell>
          <cell r="F31">
            <v>210000</v>
          </cell>
        </row>
        <row r="32">
          <cell r="B32">
            <v>1991</v>
          </cell>
          <cell r="D32">
            <v>1321770</v>
          </cell>
          <cell r="F32">
            <v>15000</v>
          </cell>
        </row>
        <row r="33">
          <cell r="B33">
            <v>1992</v>
          </cell>
          <cell r="D33">
            <v>1375369</v>
          </cell>
          <cell r="F33">
            <v>7000</v>
          </cell>
        </row>
        <row r="34">
          <cell r="B34">
            <v>1993</v>
          </cell>
          <cell r="D34">
            <v>1385826</v>
          </cell>
          <cell r="F34">
            <v>222000</v>
          </cell>
        </row>
        <row r="35">
          <cell r="B35">
            <v>1994</v>
          </cell>
          <cell r="D35">
            <v>1408092</v>
          </cell>
          <cell r="F35">
            <v>695000</v>
          </cell>
        </row>
        <row r="36">
          <cell r="B36">
            <v>1995</v>
          </cell>
          <cell r="D36">
            <v>1448954</v>
          </cell>
          <cell r="F36">
            <v>27000</v>
          </cell>
        </row>
        <row r="37">
          <cell r="B37">
            <v>1996</v>
          </cell>
          <cell r="D37">
            <v>1465655</v>
          </cell>
          <cell r="F37">
            <v>1552000</v>
          </cell>
        </row>
        <row r="38">
          <cell r="B38">
            <v>1997</v>
          </cell>
          <cell r="D38">
            <v>1549984</v>
          </cell>
          <cell r="F38">
            <v>78000</v>
          </cell>
        </row>
        <row r="39">
          <cell r="B39">
            <v>1998</v>
          </cell>
          <cell r="D39">
            <v>1635670</v>
          </cell>
          <cell r="F39">
            <v>146000</v>
          </cell>
        </row>
        <row r="40">
          <cell r="B40">
            <v>1999</v>
          </cell>
          <cell r="D40">
            <v>1703691</v>
          </cell>
          <cell r="F40">
            <v>-3000</v>
          </cell>
        </row>
        <row r="41">
          <cell r="B41" t="str">
            <v>2000</v>
          </cell>
          <cell r="D41">
            <v>1842002</v>
          </cell>
          <cell r="F41">
            <v>147000</v>
          </cell>
        </row>
        <row r="43">
          <cell r="A43" t="str">
            <v>4)</v>
          </cell>
          <cell r="B43" t="str">
            <v>Totals</v>
          </cell>
          <cell r="D43">
            <v>25046851.103418667</v>
          </cell>
          <cell r="F43">
            <v>5400000</v>
          </cell>
        </row>
        <row r="46">
          <cell r="A46" t="str">
            <v>5)</v>
          </cell>
          <cell r="B46" t="str">
            <v>Basic Catastrophe Provision</v>
          </cell>
          <cell r="F46">
            <v>0.2156</v>
          </cell>
        </row>
        <row r="48">
          <cell r="A48" t="str">
            <v>6)</v>
          </cell>
          <cell r="B48" t="str">
            <v>Catastrophe Provision w/ULAE</v>
          </cell>
          <cell r="F48">
            <v>0.2484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District Of Columbia Catastrophe Factor</v>
          </cell>
          <cell r="F52">
            <v>0.2484</v>
          </cell>
        </row>
        <row r="54">
          <cell r="A54" t="str">
            <v>C:\files\Non-modelled Cats\Starting 6-1\7-25 presentatio\[HOCAT_2000-2.XLW]D.C.</v>
          </cell>
          <cell r="G54">
            <v>37259.71801539352</v>
          </cell>
        </row>
      </sheetData>
      <sheetData sheetId="20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FLORIDA</v>
          </cell>
        </row>
        <row r="4">
          <cell r="A4" t="str">
            <v>BASIC CATASTROPHE PROVISION</v>
          </cell>
        </row>
        <row r="5">
          <cell r="A5">
            <v>9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3186090.5275104023</v>
          </cell>
          <cell r="F12">
            <v>0</v>
          </cell>
        </row>
        <row r="13">
          <cell r="B13">
            <v>1972</v>
          </cell>
          <cell r="D13">
            <v>3632696.725751273</v>
          </cell>
          <cell r="F13">
            <v>316000</v>
          </cell>
        </row>
        <row r="14">
          <cell r="B14">
            <v>1973</v>
          </cell>
          <cell r="D14">
            <v>4141905.3813250237</v>
          </cell>
          <cell r="F14">
            <v>67000</v>
          </cell>
        </row>
        <row r="15">
          <cell r="B15">
            <v>1974</v>
          </cell>
          <cell r="D15">
            <v>4722491.714279097</v>
          </cell>
          <cell r="F15">
            <v>92000</v>
          </cell>
        </row>
        <row r="16">
          <cell r="B16">
            <v>1975</v>
          </cell>
          <cell r="D16">
            <v>5384461</v>
          </cell>
          <cell r="F16">
            <v>478000</v>
          </cell>
        </row>
        <row r="17">
          <cell r="B17">
            <v>1976</v>
          </cell>
          <cell r="D17">
            <v>5744498.975687766</v>
          </cell>
          <cell r="F17">
            <v>22000</v>
          </cell>
        </row>
        <row r="18">
          <cell r="B18">
            <v>1977</v>
          </cell>
          <cell r="D18">
            <v>6221346.433033607</v>
          </cell>
          <cell r="F18">
            <v>35000</v>
          </cell>
        </row>
        <row r="19">
          <cell r="B19">
            <v>1978</v>
          </cell>
          <cell r="D19">
            <v>8018204.667089845</v>
          </cell>
          <cell r="F19">
            <v>341000</v>
          </cell>
        </row>
        <row r="20">
          <cell r="B20">
            <v>1979</v>
          </cell>
          <cell r="D20">
            <v>10254332.31055974</v>
          </cell>
          <cell r="F20">
            <v>910000</v>
          </cell>
        </row>
        <row r="21">
          <cell r="B21">
            <v>1980</v>
          </cell>
          <cell r="D21">
            <v>12280913.276035367</v>
          </cell>
          <cell r="F21">
            <v>326000</v>
          </cell>
        </row>
        <row r="22">
          <cell r="B22">
            <v>1981</v>
          </cell>
          <cell r="D22">
            <v>13751667</v>
          </cell>
          <cell r="F22">
            <v>775000</v>
          </cell>
        </row>
        <row r="23">
          <cell r="B23">
            <v>1982</v>
          </cell>
          <cell r="D23">
            <v>15178882</v>
          </cell>
          <cell r="F23">
            <v>4844000</v>
          </cell>
        </row>
        <row r="24">
          <cell r="B24">
            <v>1983</v>
          </cell>
          <cell r="D24">
            <v>16984218</v>
          </cell>
          <cell r="F24">
            <v>3454000</v>
          </cell>
        </row>
        <row r="25">
          <cell r="B25">
            <v>1984</v>
          </cell>
          <cell r="D25">
            <v>19490610</v>
          </cell>
          <cell r="F25">
            <v>1862000</v>
          </cell>
        </row>
        <row r="26">
          <cell r="B26">
            <v>1985</v>
          </cell>
          <cell r="D26">
            <v>22816652</v>
          </cell>
          <cell r="F26">
            <v>5431000</v>
          </cell>
        </row>
        <row r="27">
          <cell r="B27">
            <v>1986</v>
          </cell>
          <cell r="D27">
            <v>26524386</v>
          </cell>
          <cell r="F27">
            <v>669000</v>
          </cell>
        </row>
        <row r="28">
          <cell r="B28">
            <v>1987</v>
          </cell>
          <cell r="D28">
            <v>30434095</v>
          </cell>
          <cell r="F28">
            <v>23000</v>
          </cell>
        </row>
        <row r="29">
          <cell r="B29">
            <v>1988</v>
          </cell>
          <cell r="D29">
            <v>34275873</v>
          </cell>
          <cell r="F29">
            <v>5591000</v>
          </cell>
        </row>
        <row r="30">
          <cell r="B30">
            <v>1989</v>
          </cell>
          <cell r="D30">
            <v>39511990</v>
          </cell>
          <cell r="F30">
            <v>2266000</v>
          </cell>
        </row>
        <row r="31">
          <cell r="B31">
            <v>1990</v>
          </cell>
          <cell r="D31">
            <v>45690540</v>
          </cell>
          <cell r="F31">
            <v>3667000</v>
          </cell>
        </row>
        <row r="32">
          <cell r="B32">
            <v>1991</v>
          </cell>
          <cell r="D32">
            <v>50959222</v>
          </cell>
          <cell r="F32">
            <v>11112000</v>
          </cell>
        </row>
        <row r="33">
          <cell r="B33">
            <v>1992</v>
          </cell>
          <cell r="D33">
            <v>55344942</v>
          </cell>
          <cell r="F33">
            <v>57626000</v>
          </cell>
        </row>
        <row r="34">
          <cell r="B34">
            <v>1993</v>
          </cell>
          <cell r="D34">
            <v>59911675</v>
          </cell>
          <cell r="F34">
            <v>56716000</v>
          </cell>
        </row>
        <row r="35">
          <cell r="B35">
            <v>1994</v>
          </cell>
          <cell r="D35">
            <v>58948699</v>
          </cell>
          <cell r="F35">
            <v>18519000</v>
          </cell>
        </row>
        <row r="36">
          <cell r="B36">
            <v>1995</v>
          </cell>
          <cell r="D36">
            <v>58251126</v>
          </cell>
          <cell r="F36">
            <v>869000</v>
          </cell>
        </row>
        <row r="37">
          <cell r="B37">
            <v>1996</v>
          </cell>
          <cell r="D37">
            <v>55518426</v>
          </cell>
          <cell r="F37">
            <v>8316000</v>
          </cell>
        </row>
        <row r="38">
          <cell r="B38">
            <v>1997</v>
          </cell>
          <cell r="D38">
            <v>46036789</v>
          </cell>
          <cell r="F38">
            <v>2854000</v>
          </cell>
        </row>
        <row r="39">
          <cell r="B39">
            <v>1998</v>
          </cell>
          <cell r="D39">
            <v>41962413</v>
          </cell>
          <cell r="F39">
            <v>14915000</v>
          </cell>
        </row>
        <row r="40">
          <cell r="B40">
            <v>1999</v>
          </cell>
          <cell r="D40">
            <v>43764607</v>
          </cell>
          <cell r="F40">
            <v>197000</v>
          </cell>
        </row>
        <row r="41">
          <cell r="B41" t="str">
            <v>2000</v>
          </cell>
          <cell r="D41">
            <v>46045804</v>
          </cell>
          <cell r="F41">
            <v>1095000</v>
          </cell>
        </row>
        <row r="43">
          <cell r="A43" t="str">
            <v>4)</v>
          </cell>
          <cell r="B43" t="str">
            <v>Totals</v>
          </cell>
          <cell r="D43">
            <v>844989557.0112722</v>
          </cell>
          <cell r="F43">
            <v>203388000</v>
          </cell>
        </row>
        <row r="46">
          <cell r="A46" t="str">
            <v>5)</v>
          </cell>
          <cell r="B46" t="str">
            <v>Basic Catastrophe Provision</v>
          </cell>
          <cell r="F46">
            <v>0.2407</v>
          </cell>
        </row>
        <row r="48">
          <cell r="A48" t="str">
            <v>6)</v>
          </cell>
          <cell r="B48" t="str">
            <v>Catastrophe Provision w/ULAE</v>
          </cell>
          <cell r="F48">
            <v>0.2773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Florida Catastrophe Factor</v>
          </cell>
          <cell r="F52">
            <v>0.2773</v>
          </cell>
        </row>
        <row r="54">
          <cell r="A54" t="str">
            <v>C:\files\Non-modelled Cats\Starting 6-1\7-25 presentatio\[HOCAT_2000-2.XLW]FLORIDA</v>
          </cell>
          <cell r="G54">
            <v>37259.71801539352</v>
          </cell>
        </row>
      </sheetData>
      <sheetData sheetId="21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GEORGIA</v>
          </cell>
        </row>
        <row r="4">
          <cell r="A4" t="str">
            <v>BASIC CATASTROPHE PROVISION</v>
          </cell>
        </row>
        <row r="5">
          <cell r="A5">
            <v>10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1000514.627903843</v>
          </cell>
          <cell r="F12">
            <v>81000</v>
          </cell>
        </row>
        <row r="13">
          <cell r="B13">
            <v>1972</v>
          </cell>
          <cell r="D13">
            <v>1142825.4786246766</v>
          </cell>
          <cell r="F13">
            <v>3000</v>
          </cell>
        </row>
        <row r="14">
          <cell r="B14">
            <v>1973</v>
          </cell>
          <cell r="D14">
            <v>1305378.290500359</v>
          </cell>
          <cell r="F14">
            <v>680000</v>
          </cell>
        </row>
        <row r="15">
          <cell r="B15">
            <v>1974</v>
          </cell>
          <cell r="D15">
            <v>1491052.2325423812</v>
          </cell>
          <cell r="F15">
            <v>459000</v>
          </cell>
        </row>
        <row r="16">
          <cell r="B16">
            <v>1975</v>
          </cell>
          <cell r="D16">
            <v>1703136</v>
          </cell>
          <cell r="F16">
            <v>433000</v>
          </cell>
        </row>
        <row r="17">
          <cell r="B17">
            <v>1976</v>
          </cell>
          <cell r="D17">
            <v>1904727.031588732</v>
          </cell>
          <cell r="F17">
            <v>13000</v>
          </cell>
        </row>
        <row r="18">
          <cell r="B18">
            <v>1977</v>
          </cell>
          <cell r="D18">
            <v>2312725.5806673365</v>
          </cell>
          <cell r="F18">
            <v>318000</v>
          </cell>
        </row>
        <row r="19">
          <cell r="B19">
            <v>1978</v>
          </cell>
          <cell r="D19">
            <v>3332463.7067770073</v>
          </cell>
          <cell r="F19">
            <v>510000</v>
          </cell>
        </row>
        <row r="20">
          <cell r="B20">
            <v>1979</v>
          </cell>
          <cell r="D20">
            <v>4417958.7868718915</v>
          </cell>
          <cell r="F20">
            <v>1124000</v>
          </cell>
        </row>
        <row r="21">
          <cell r="B21">
            <v>1980</v>
          </cell>
          <cell r="D21">
            <v>5316854.5931640575</v>
          </cell>
          <cell r="F21">
            <v>56000</v>
          </cell>
        </row>
        <row r="22">
          <cell r="B22">
            <v>1981</v>
          </cell>
          <cell r="D22">
            <v>5862366</v>
          </cell>
          <cell r="F22">
            <v>328000</v>
          </cell>
        </row>
        <row r="23">
          <cell r="B23">
            <v>1982</v>
          </cell>
          <cell r="D23">
            <v>6219694</v>
          </cell>
          <cell r="F23">
            <v>1557000</v>
          </cell>
        </row>
        <row r="24">
          <cell r="B24">
            <v>1983</v>
          </cell>
          <cell r="D24">
            <v>6600191</v>
          </cell>
          <cell r="F24">
            <v>2752000</v>
          </cell>
        </row>
        <row r="25">
          <cell r="B25">
            <v>1984</v>
          </cell>
          <cell r="D25">
            <v>7272116</v>
          </cell>
          <cell r="F25">
            <v>5261000</v>
          </cell>
        </row>
        <row r="26">
          <cell r="B26">
            <v>1985</v>
          </cell>
          <cell r="D26">
            <v>8257766</v>
          </cell>
          <cell r="F26">
            <v>3757000</v>
          </cell>
        </row>
        <row r="27">
          <cell r="B27">
            <v>1986</v>
          </cell>
          <cell r="D27">
            <v>9846560</v>
          </cell>
          <cell r="F27">
            <v>550000</v>
          </cell>
        </row>
        <row r="28">
          <cell r="B28">
            <v>1987</v>
          </cell>
          <cell r="D28">
            <v>11605390</v>
          </cell>
          <cell r="F28">
            <v>200000</v>
          </cell>
        </row>
        <row r="29">
          <cell r="B29">
            <v>1988</v>
          </cell>
          <cell r="D29">
            <v>13095680</v>
          </cell>
          <cell r="F29">
            <v>1039000</v>
          </cell>
        </row>
        <row r="30">
          <cell r="B30">
            <v>1989</v>
          </cell>
          <cell r="D30">
            <v>14743814</v>
          </cell>
          <cell r="F30">
            <v>5734000</v>
          </cell>
        </row>
        <row r="31">
          <cell r="B31">
            <v>1990</v>
          </cell>
          <cell r="D31">
            <v>15807745</v>
          </cell>
          <cell r="F31">
            <v>9254000</v>
          </cell>
        </row>
        <row r="32">
          <cell r="B32">
            <v>1991</v>
          </cell>
          <cell r="D32">
            <v>16877785</v>
          </cell>
          <cell r="F32">
            <v>4242000</v>
          </cell>
        </row>
        <row r="33">
          <cell r="B33">
            <v>1992</v>
          </cell>
          <cell r="D33">
            <v>16939168</v>
          </cell>
          <cell r="F33">
            <v>6081000</v>
          </cell>
        </row>
        <row r="34">
          <cell r="B34">
            <v>1993</v>
          </cell>
          <cell r="D34">
            <v>16881812</v>
          </cell>
          <cell r="F34">
            <v>15241000</v>
          </cell>
        </row>
        <row r="35">
          <cell r="B35">
            <v>1994</v>
          </cell>
          <cell r="D35">
            <v>17612055</v>
          </cell>
          <cell r="F35">
            <v>12226000</v>
          </cell>
        </row>
        <row r="36">
          <cell r="B36">
            <v>1995</v>
          </cell>
          <cell r="D36">
            <v>19109230</v>
          </cell>
          <cell r="F36">
            <v>3395000</v>
          </cell>
        </row>
        <row r="37">
          <cell r="B37">
            <v>1996</v>
          </cell>
          <cell r="D37">
            <v>20656044</v>
          </cell>
          <cell r="F37">
            <v>4890000</v>
          </cell>
        </row>
        <row r="38">
          <cell r="B38">
            <v>1997</v>
          </cell>
          <cell r="D38">
            <v>22090408</v>
          </cell>
          <cell r="F38">
            <v>2676000</v>
          </cell>
        </row>
        <row r="39">
          <cell r="B39">
            <v>1998</v>
          </cell>
          <cell r="D39">
            <v>24167240</v>
          </cell>
          <cell r="F39">
            <v>30342000</v>
          </cell>
        </row>
        <row r="40">
          <cell r="B40">
            <v>1999</v>
          </cell>
          <cell r="D40">
            <v>26320602</v>
          </cell>
          <cell r="F40">
            <v>5597000</v>
          </cell>
        </row>
        <row r="41">
          <cell r="B41" t="str">
            <v>2000</v>
          </cell>
          <cell r="D41">
            <v>28890099</v>
          </cell>
          <cell r="F41">
            <v>13030000</v>
          </cell>
        </row>
        <row r="43">
          <cell r="A43" t="str">
            <v>4)</v>
          </cell>
          <cell r="B43" t="str">
            <v>Totals</v>
          </cell>
          <cell r="D43">
            <v>332783401.3286403</v>
          </cell>
          <cell r="F43">
            <v>131829000</v>
          </cell>
        </row>
        <row r="46">
          <cell r="A46" t="str">
            <v>5)</v>
          </cell>
          <cell r="B46" t="str">
            <v>Basic Catastrophe Provision</v>
          </cell>
          <cell r="F46">
            <v>0.3961</v>
          </cell>
        </row>
        <row r="48">
          <cell r="A48" t="str">
            <v>6)</v>
          </cell>
          <cell r="B48" t="str">
            <v>Catastrophe Provision w/ULAE</v>
          </cell>
          <cell r="F48">
            <v>0.4563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Georgia Catastrophe Factor</v>
          </cell>
          <cell r="F52">
            <v>0.4563</v>
          </cell>
        </row>
        <row r="54">
          <cell r="A54" t="str">
            <v>C:\files\Non-modelled Cats\Starting 6-1\7-25 presentatio\[HOCAT_2000-2.XLW]GEORGIA</v>
          </cell>
          <cell r="G54">
            <v>37259.71801539352</v>
          </cell>
        </row>
      </sheetData>
      <sheetData sheetId="22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IDAHO</v>
          </cell>
        </row>
        <row r="4">
          <cell r="A4" t="str">
            <v>BASIC CATASTROPHE PROVISION</v>
          </cell>
        </row>
        <row r="5">
          <cell r="A5">
            <v>11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122547.34323718645</v>
          </cell>
          <cell r="F12">
            <v>0</v>
          </cell>
        </row>
        <row r="13">
          <cell r="B13">
            <v>1972</v>
          </cell>
          <cell r="D13">
            <v>140451.79058633765</v>
          </cell>
          <cell r="F13">
            <v>0</v>
          </cell>
        </row>
        <row r="14">
          <cell r="B14">
            <v>1973</v>
          </cell>
          <cell r="D14">
            <v>160972.1186752131</v>
          </cell>
          <cell r="F14">
            <v>0</v>
          </cell>
        </row>
        <row r="15">
          <cell r="B15">
            <v>1974</v>
          </cell>
          <cell r="D15">
            <v>184490.51366745238</v>
          </cell>
          <cell r="F15">
            <v>0</v>
          </cell>
        </row>
        <row r="16">
          <cell r="B16">
            <v>1975</v>
          </cell>
          <cell r="D16">
            <v>211445</v>
          </cell>
          <cell r="F16">
            <v>0</v>
          </cell>
        </row>
        <row r="17">
          <cell r="B17">
            <v>1976</v>
          </cell>
          <cell r="D17">
            <v>253570.61765913758</v>
          </cell>
          <cell r="F17">
            <v>0</v>
          </cell>
        </row>
        <row r="18">
          <cell r="B18">
            <v>1977</v>
          </cell>
          <cell r="D18">
            <v>328729.1331218849</v>
          </cell>
          <cell r="F18">
            <v>0</v>
          </cell>
        </row>
        <row r="19">
          <cell r="B19">
            <v>1978</v>
          </cell>
          <cell r="D19">
            <v>446035.27330149437</v>
          </cell>
          <cell r="F19">
            <v>0</v>
          </cell>
        </row>
        <row r="20">
          <cell r="B20">
            <v>1979</v>
          </cell>
          <cell r="D20">
            <v>535833.1387222933</v>
          </cell>
          <cell r="F20">
            <v>0</v>
          </cell>
        </row>
        <row r="21">
          <cell r="B21">
            <v>1980</v>
          </cell>
          <cell r="D21">
            <v>662567.4939951962</v>
          </cell>
          <cell r="F21">
            <v>4000</v>
          </cell>
        </row>
        <row r="22">
          <cell r="B22">
            <v>1981</v>
          </cell>
          <cell r="D22">
            <v>759280</v>
          </cell>
          <cell r="F22">
            <v>35000</v>
          </cell>
        </row>
        <row r="23">
          <cell r="B23">
            <v>1982</v>
          </cell>
          <cell r="D23">
            <v>821564</v>
          </cell>
          <cell r="F23">
            <v>1000</v>
          </cell>
        </row>
        <row r="24">
          <cell r="B24">
            <v>1983</v>
          </cell>
          <cell r="D24">
            <v>860890</v>
          </cell>
          <cell r="F24">
            <v>6000</v>
          </cell>
        </row>
        <row r="25">
          <cell r="B25">
            <v>1984</v>
          </cell>
          <cell r="D25">
            <v>926886</v>
          </cell>
          <cell r="F25">
            <v>42000</v>
          </cell>
        </row>
        <row r="26">
          <cell r="B26">
            <v>1985</v>
          </cell>
          <cell r="D26">
            <v>1049427</v>
          </cell>
          <cell r="F26">
            <v>1000</v>
          </cell>
        </row>
        <row r="27">
          <cell r="B27">
            <v>1986</v>
          </cell>
          <cell r="D27">
            <v>1250646</v>
          </cell>
          <cell r="F27">
            <v>71000</v>
          </cell>
        </row>
        <row r="28">
          <cell r="B28">
            <v>1987</v>
          </cell>
          <cell r="D28">
            <v>1425512</v>
          </cell>
          <cell r="F28">
            <v>426000</v>
          </cell>
        </row>
        <row r="29">
          <cell r="B29">
            <v>1988</v>
          </cell>
          <cell r="D29">
            <v>1561049</v>
          </cell>
          <cell r="F29">
            <v>16000</v>
          </cell>
        </row>
        <row r="30">
          <cell r="B30">
            <v>1989</v>
          </cell>
          <cell r="D30">
            <v>1747343</v>
          </cell>
          <cell r="F30">
            <v>133000</v>
          </cell>
        </row>
        <row r="31">
          <cell r="B31">
            <v>1990</v>
          </cell>
          <cell r="D31">
            <v>1904283</v>
          </cell>
          <cell r="F31">
            <v>215000</v>
          </cell>
        </row>
        <row r="32">
          <cell r="B32">
            <v>1991</v>
          </cell>
          <cell r="D32">
            <v>2085226</v>
          </cell>
          <cell r="F32">
            <v>354000</v>
          </cell>
        </row>
        <row r="33">
          <cell r="B33">
            <v>1992</v>
          </cell>
          <cell r="D33">
            <v>2208242</v>
          </cell>
          <cell r="F33">
            <v>315000</v>
          </cell>
        </row>
        <row r="34">
          <cell r="B34">
            <v>1993</v>
          </cell>
          <cell r="D34">
            <v>2331410</v>
          </cell>
          <cell r="F34">
            <v>31000</v>
          </cell>
        </row>
        <row r="35">
          <cell r="B35">
            <v>1994</v>
          </cell>
          <cell r="D35">
            <v>2503439</v>
          </cell>
          <cell r="F35">
            <v>3000</v>
          </cell>
        </row>
        <row r="36">
          <cell r="B36">
            <v>1995</v>
          </cell>
          <cell r="D36">
            <v>2719548</v>
          </cell>
          <cell r="F36">
            <v>213000</v>
          </cell>
        </row>
        <row r="37">
          <cell r="B37">
            <v>1996</v>
          </cell>
          <cell r="D37">
            <v>2963624</v>
          </cell>
          <cell r="F37">
            <v>382000</v>
          </cell>
        </row>
        <row r="38">
          <cell r="B38">
            <v>1997</v>
          </cell>
          <cell r="D38">
            <v>3254535</v>
          </cell>
          <cell r="F38">
            <v>105000</v>
          </cell>
        </row>
        <row r="39">
          <cell r="B39">
            <v>1998</v>
          </cell>
          <cell r="D39">
            <v>3568508</v>
          </cell>
          <cell r="F39">
            <v>21000</v>
          </cell>
        </row>
        <row r="40">
          <cell r="B40">
            <v>1999</v>
          </cell>
          <cell r="D40">
            <v>3906504</v>
          </cell>
          <cell r="F40">
            <v>0</v>
          </cell>
        </row>
        <row r="41">
          <cell r="B41" t="str">
            <v>2000</v>
          </cell>
          <cell r="D41">
            <v>4271679</v>
          </cell>
          <cell r="F41">
            <v>15000</v>
          </cell>
        </row>
        <row r="43">
          <cell r="A43" t="str">
            <v>4)</v>
          </cell>
          <cell r="B43" t="str">
            <v>Totals</v>
          </cell>
          <cell r="D43">
            <v>45166237.4229662</v>
          </cell>
          <cell r="F43">
            <v>2389000</v>
          </cell>
        </row>
        <row r="46">
          <cell r="A46" t="str">
            <v>5)</v>
          </cell>
          <cell r="B46" t="str">
            <v>Basic Catastrophe Provision</v>
          </cell>
          <cell r="F46">
            <v>0.0529</v>
          </cell>
        </row>
        <row r="48">
          <cell r="A48" t="str">
            <v>6)</v>
          </cell>
          <cell r="B48" t="str">
            <v>Catastrophe Provision w/ULAE</v>
          </cell>
          <cell r="F48">
            <v>0.0609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Idaho Catastrophe Factor</v>
          </cell>
          <cell r="F52">
            <v>0.0609</v>
          </cell>
        </row>
        <row r="54">
          <cell r="A54" t="str">
            <v>C:\files\Non-modelled Cats\Starting 6-1\7-25 presentatio\[HOCAT_2000-2.XLW]IDAHO</v>
          </cell>
          <cell r="G54">
            <v>37259.71801539352</v>
          </cell>
        </row>
      </sheetData>
      <sheetData sheetId="23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ILLINOIS</v>
          </cell>
        </row>
        <row r="4">
          <cell r="A4" t="str">
            <v>BASIC CATASTROPHE PROVISION</v>
          </cell>
        </row>
        <row r="5">
          <cell r="A5">
            <v>12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4758493.543659058</v>
          </cell>
          <cell r="F12">
            <v>0</v>
          </cell>
        </row>
        <row r="13">
          <cell r="B13">
            <v>1972</v>
          </cell>
          <cell r="D13">
            <v>5253122.061885563</v>
          </cell>
          <cell r="F13">
            <v>553000</v>
          </cell>
        </row>
        <row r="14">
          <cell r="B14">
            <v>1973</v>
          </cell>
          <cell r="D14">
            <v>5799165.45937968</v>
          </cell>
          <cell r="F14">
            <v>65000</v>
          </cell>
        </row>
        <row r="15">
          <cell r="B15">
            <v>1974</v>
          </cell>
          <cell r="D15">
            <v>6401968.130394257</v>
          </cell>
          <cell r="F15">
            <v>795000</v>
          </cell>
        </row>
        <row r="16">
          <cell r="B16">
            <v>1975</v>
          </cell>
          <cell r="D16">
            <v>7067430</v>
          </cell>
          <cell r="F16">
            <v>1316000</v>
          </cell>
        </row>
        <row r="17">
          <cell r="B17">
            <v>1976</v>
          </cell>
          <cell r="D17">
            <v>7847625.178044589</v>
          </cell>
          <cell r="F17">
            <v>1805000</v>
          </cell>
        </row>
        <row r="18">
          <cell r="B18">
            <v>1977</v>
          </cell>
          <cell r="D18">
            <v>8727067.93097107</v>
          </cell>
          <cell r="F18">
            <v>585000</v>
          </cell>
        </row>
        <row r="19">
          <cell r="B19">
            <v>1978</v>
          </cell>
          <cell r="D19">
            <v>10388361.56873584</v>
          </cell>
          <cell r="F19">
            <v>580000</v>
          </cell>
        </row>
        <row r="20">
          <cell r="B20">
            <v>1979</v>
          </cell>
          <cell r="D20">
            <v>11744498.180290613</v>
          </cell>
          <cell r="F20">
            <v>25858000</v>
          </cell>
        </row>
        <row r="21">
          <cell r="B21">
            <v>1980</v>
          </cell>
          <cell r="D21">
            <v>13906967.732514638</v>
          </cell>
          <cell r="F21">
            <v>3479000</v>
          </cell>
        </row>
        <row r="22">
          <cell r="B22">
            <v>1981</v>
          </cell>
          <cell r="D22">
            <v>15243261</v>
          </cell>
          <cell r="F22">
            <v>1947000</v>
          </cell>
        </row>
        <row r="23">
          <cell r="B23">
            <v>1982</v>
          </cell>
          <cell r="D23">
            <v>16388481</v>
          </cell>
          <cell r="F23">
            <v>4168000</v>
          </cell>
        </row>
        <row r="24">
          <cell r="B24">
            <v>1983</v>
          </cell>
          <cell r="D24">
            <v>17397536</v>
          </cell>
          <cell r="F24">
            <v>2071000</v>
          </cell>
        </row>
        <row r="25">
          <cell r="B25">
            <v>1984</v>
          </cell>
          <cell r="D25">
            <v>18738645</v>
          </cell>
          <cell r="F25">
            <v>11797000</v>
          </cell>
        </row>
        <row r="26">
          <cell r="B26">
            <v>1985</v>
          </cell>
          <cell r="D26">
            <v>20231168</v>
          </cell>
          <cell r="F26">
            <v>3118000</v>
          </cell>
        </row>
        <row r="27">
          <cell r="B27">
            <v>1986</v>
          </cell>
          <cell r="D27">
            <v>22700442</v>
          </cell>
          <cell r="F27">
            <v>447000</v>
          </cell>
        </row>
        <row r="28">
          <cell r="B28">
            <v>1987</v>
          </cell>
          <cell r="D28">
            <v>25195671</v>
          </cell>
          <cell r="F28">
            <v>3777000</v>
          </cell>
        </row>
        <row r="29">
          <cell r="B29">
            <v>1988</v>
          </cell>
          <cell r="D29">
            <v>28251792</v>
          </cell>
          <cell r="F29">
            <v>4822000</v>
          </cell>
        </row>
        <row r="30">
          <cell r="B30">
            <v>1989</v>
          </cell>
          <cell r="D30">
            <v>31613676</v>
          </cell>
          <cell r="F30">
            <v>5510000</v>
          </cell>
        </row>
        <row r="31">
          <cell r="B31">
            <v>1990</v>
          </cell>
          <cell r="D31">
            <v>34421881</v>
          </cell>
          <cell r="F31">
            <v>16553000</v>
          </cell>
        </row>
        <row r="32">
          <cell r="B32">
            <v>1991</v>
          </cell>
          <cell r="D32">
            <v>38340227</v>
          </cell>
          <cell r="F32">
            <v>5857000</v>
          </cell>
        </row>
        <row r="33">
          <cell r="B33">
            <v>1992</v>
          </cell>
          <cell r="D33">
            <v>39866439</v>
          </cell>
          <cell r="F33">
            <v>3826000</v>
          </cell>
        </row>
        <row r="34">
          <cell r="B34">
            <v>1993</v>
          </cell>
          <cell r="D34">
            <v>41086429</v>
          </cell>
          <cell r="F34">
            <v>10338000</v>
          </cell>
        </row>
        <row r="35">
          <cell r="B35">
            <v>1994</v>
          </cell>
          <cell r="D35">
            <v>43867236</v>
          </cell>
          <cell r="F35">
            <v>6936000</v>
          </cell>
        </row>
        <row r="36">
          <cell r="B36">
            <v>1995</v>
          </cell>
          <cell r="D36">
            <v>47046433</v>
          </cell>
          <cell r="F36">
            <v>2430000</v>
          </cell>
        </row>
        <row r="37">
          <cell r="B37">
            <v>1996</v>
          </cell>
          <cell r="D37">
            <v>49718593</v>
          </cell>
          <cell r="F37">
            <v>28675000</v>
          </cell>
        </row>
        <row r="38">
          <cell r="B38">
            <v>1997</v>
          </cell>
          <cell r="D38">
            <v>52321296</v>
          </cell>
          <cell r="F38">
            <v>20950000</v>
          </cell>
        </row>
        <row r="39">
          <cell r="B39">
            <v>1998</v>
          </cell>
          <cell r="D39">
            <v>54028023</v>
          </cell>
          <cell r="F39">
            <v>10921000</v>
          </cell>
        </row>
        <row r="40">
          <cell r="B40">
            <v>1999</v>
          </cell>
          <cell r="D40">
            <v>55360869</v>
          </cell>
          <cell r="F40">
            <v>17894000</v>
          </cell>
        </row>
        <row r="41">
          <cell r="B41" t="str">
            <v>2000</v>
          </cell>
          <cell r="D41">
            <v>58042460</v>
          </cell>
          <cell r="F41">
            <v>60712000</v>
          </cell>
        </row>
        <row r="43">
          <cell r="A43" t="str">
            <v>4)</v>
          </cell>
          <cell r="B43" t="str">
            <v>Totals</v>
          </cell>
          <cell r="D43">
            <v>791755257.7858753</v>
          </cell>
          <cell r="F43">
            <v>257785000</v>
          </cell>
        </row>
        <row r="46">
          <cell r="A46" t="str">
            <v>5)</v>
          </cell>
          <cell r="B46" t="str">
            <v>Basic Catastrophe Provision</v>
          </cell>
          <cell r="F46">
            <v>0.3256</v>
          </cell>
        </row>
        <row r="48">
          <cell r="A48" t="str">
            <v>6)</v>
          </cell>
          <cell r="B48" t="str">
            <v>Catastrophe Provision w/ULAE</v>
          </cell>
          <cell r="F48">
            <v>0.3751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Illinois Catastrophe Factor</v>
          </cell>
          <cell r="F52">
            <v>0.3751</v>
          </cell>
        </row>
        <row r="54">
          <cell r="A54" t="str">
            <v>C:\files\Non-modelled Cats\Starting 6-1\7-25 presentatio\[HOCAT_2000-2.XLW]ILLINOIS</v>
          </cell>
          <cell r="G54">
            <v>37259.71801539352</v>
          </cell>
        </row>
      </sheetData>
      <sheetData sheetId="24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INDIANA</v>
          </cell>
        </row>
        <row r="4">
          <cell r="A4" t="str">
            <v>BASIC CATASTROPHE PROVISION</v>
          </cell>
        </row>
        <row r="5">
          <cell r="A5">
            <v>13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778117.4273205531</v>
          </cell>
          <cell r="F12">
            <v>227000</v>
          </cell>
        </row>
        <row r="13">
          <cell r="B13">
            <v>1972</v>
          </cell>
          <cell r="D13">
            <v>874870.4188981368</v>
          </cell>
          <cell r="F13">
            <v>0</v>
          </cell>
        </row>
        <row r="14">
          <cell r="B14">
            <v>1973</v>
          </cell>
          <cell r="D14">
            <v>983653.9100514041</v>
          </cell>
          <cell r="F14">
            <v>19000</v>
          </cell>
        </row>
        <row r="15">
          <cell r="B15">
            <v>1974</v>
          </cell>
          <cell r="D15">
            <v>1105963.8020200029</v>
          </cell>
          <cell r="F15">
            <v>396000</v>
          </cell>
        </row>
        <row r="16">
          <cell r="B16">
            <v>1975</v>
          </cell>
          <cell r="D16">
            <v>1243482</v>
          </cell>
          <cell r="F16">
            <v>110000</v>
          </cell>
        </row>
        <row r="17">
          <cell r="B17">
            <v>1976</v>
          </cell>
          <cell r="D17">
            <v>1465096.2401061738</v>
          </cell>
          <cell r="F17">
            <v>281000</v>
          </cell>
        </row>
        <row r="18">
          <cell r="B18">
            <v>1977</v>
          </cell>
          <cell r="D18">
            <v>1876616.2069123185</v>
          </cell>
          <cell r="F18">
            <v>58000</v>
          </cell>
        </row>
        <row r="19">
          <cell r="B19">
            <v>1978</v>
          </cell>
          <cell r="D19">
            <v>2734118.957274539</v>
          </cell>
          <cell r="F19">
            <v>795000</v>
          </cell>
        </row>
        <row r="20">
          <cell r="B20">
            <v>1979</v>
          </cell>
          <cell r="D20">
            <v>3214906.8147124527</v>
          </cell>
          <cell r="F20">
            <v>1006000</v>
          </cell>
        </row>
        <row r="21">
          <cell r="B21">
            <v>1980</v>
          </cell>
          <cell r="D21">
            <v>3892595.480906665</v>
          </cell>
          <cell r="F21">
            <v>1353000</v>
          </cell>
        </row>
        <row r="22">
          <cell r="B22">
            <v>1981</v>
          </cell>
          <cell r="D22">
            <v>4232436</v>
          </cell>
          <cell r="F22">
            <v>450000</v>
          </cell>
        </row>
        <row r="23">
          <cell r="B23">
            <v>1982</v>
          </cell>
          <cell r="D23">
            <v>4407978</v>
          </cell>
          <cell r="F23">
            <v>2385000</v>
          </cell>
        </row>
        <row r="24">
          <cell r="B24">
            <v>1983</v>
          </cell>
          <cell r="D24">
            <v>4493152</v>
          </cell>
          <cell r="F24">
            <v>443000</v>
          </cell>
        </row>
        <row r="25">
          <cell r="B25">
            <v>1984</v>
          </cell>
          <cell r="D25">
            <v>4724996</v>
          </cell>
          <cell r="F25">
            <v>1107000</v>
          </cell>
        </row>
        <row r="26">
          <cell r="B26">
            <v>1985</v>
          </cell>
          <cell r="D26">
            <v>5017020</v>
          </cell>
          <cell r="F26">
            <v>496000</v>
          </cell>
        </row>
        <row r="27">
          <cell r="B27">
            <v>1986</v>
          </cell>
          <cell r="D27">
            <v>5571126</v>
          </cell>
          <cell r="F27">
            <v>488000</v>
          </cell>
        </row>
        <row r="28">
          <cell r="B28">
            <v>1987</v>
          </cell>
          <cell r="D28">
            <v>6291846</v>
          </cell>
          <cell r="F28">
            <v>1324000</v>
          </cell>
        </row>
        <row r="29">
          <cell r="B29">
            <v>1988</v>
          </cell>
          <cell r="D29">
            <v>7155608</v>
          </cell>
          <cell r="F29">
            <v>2923000</v>
          </cell>
        </row>
        <row r="30">
          <cell r="B30">
            <v>1989</v>
          </cell>
          <cell r="D30">
            <v>7937204</v>
          </cell>
          <cell r="F30">
            <v>7977000</v>
          </cell>
        </row>
        <row r="31">
          <cell r="B31">
            <v>1990</v>
          </cell>
          <cell r="D31">
            <v>8596674</v>
          </cell>
          <cell r="F31">
            <v>3349000</v>
          </cell>
        </row>
        <row r="32">
          <cell r="B32">
            <v>1991</v>
          </cell>
          <cell r="D32">
            <v>9124509</v>
          </cell>
          <cell r="F32">
            <v>4636000</v>
          </cell>
        </row>
        <row r="33">
          <cell r="B33">
            <v>1992</v>
          </cell>
          <cell r="D33">
            <v>9038422</v>
          </cell>
          <cell r="F33">
            <v>5502000</v>
          </cell>
        </row>
        <row r="34">
          <cell r="B34">
            <v>1993</v>
          </cell>
          <cell r="D34">
            <v>9178447</v>
          </cell>
          <cell r="F34">
            <v>5660000</v>
          </cell>
        </row>
        <row r="35">
          <cell r="B35">
            <v>1994</v>
          </cell>
          <cell r="D35">
            <v>9659257</v>
          </cell>
          <cell r="F35">
            <v>2934000</v>
          </cell>
        </row>
        <row r="36">
          <cell r="B36">
            <v>1995</v>
          </cell>
          <cell r="D36">
            <v>10422946</v>
          </cell>
          <cell r="F36">
            <v>1880000</v>
          </cell>
        </row>
        <row r="37">
          <cell r="B37">
            <v>1996</v>
          </cell>
          <cell r="D37">
            <v>11328705</v>
          </cell>
          <cell r="F37">
            <v>36462000</v>
          </cell>
        </row>
        <row r="38">
          <cell r="B38">
            <v>1997</v>
          </cell>
          <cell r="D38">
            <v>12162994</v>
          </cell>
          <cell r="F38">
            <v>6974000</v>
          </cell>
        </row>
        <row r="39">
          <cell r="B39">
            <v>1998</v>
          </cell>
          <cell r="D39">
            <v>12701378</v>
          </cell>
          <cell r="F39">
            <v>5116000</v>
          </cell>
        </row>
        <row r="40">
          <cell r="B40">
            <v>1999</v>
          </cell>
          <cell r="D40">
            <v>13029501</v>
          </cell>
          <cell r="F40">
            <v>25043000</v>
          </cell>
        </row>
        <row r="41">
          <cell r="B41" t="str">
            <v>2000</v>
          </cell>
          <cell r="D41">
            <v>13675577</v>
          </cell>
          <cell r="F41">
            <v>16196000</v>
          </cell>
        </row>
        <row r="43">
          <cell r="A43" t="str">
            <v>4)</v>
          </cell>
          <cell r="B43" t="str">
            <v>Totals</v>
          </cell>
          <cell r="D43">
            <v>186919197.25820225</v>
          </cell>
          <cell r="F43">
            <v>135590000</v>
          </cell>
        </row>
        <row r="46">
          <cell r="A46" t="str">
            <v>5)</v>
          </cell>
          <cell r="B46" t="str">
            <v>Basic Catastrophe Provision</v>
          </cell>
          <cell r="F46">
            <v>0.7254</v>
          </cell>
        </row>
        <row r="48">
          <cell r="A48" t="str">
            <v>6)</v>
          </cell>
          <cell r="B48" t="str">
            <v>Catastrophe Provision w/ULAE</v>
          </cell>
          <cell r="F48">
            <v>0.8357</v>
          </cell>
        </row>
        <row r="52">
          <cell r="A52" t="str">
            <v>7)</v>
          </cell>
          <cell r="B52" t="str">
            <v>Indiana Catastrophe Factor</v>
          </cell>
          <cell r="F52">
            <v>0.8357</v>
          </cell>
        </row>
        <row r="54">
          <cell r="A54" t="str">
            <v>C:\files\Non-modelled Cats\Starting 6-1\7-25 presentatio\[HOCAT_2000-2.XLW]INDIANA</v>
          </cell>
          <cell r="G54">
            <v>37259.71801539352</v>
          </cell>
        </row>
      </sheetData>
      <sheetData sheetId="25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IOWA</v>
          </cell>
        </row>
        <row r="4">
          <cell r="A4" t="str">
            <v>BASIC CATASTROPHE PROVISION</v>
          </cell>
        </row>
        <row r="5">
          <cell r="A5">
            <v>14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301520.7789722667</v>
          </cell>
          <cell r="F12">
            <v>11000</v>
          </cell>
        </row>
        <row r="13">
          <cell r="B13">
            <v>1972</v>
          </cell>
          <cell r="D13">
            <v>322156.5815045264</v>
          </cell>
          <cell r="F13">
            <v>1000</v>
          </cell>
        </row>
        <row r="14">
          <cell r="B14">
            <v>1973</v>
          </cell>
          <cell r="D14">
            <v>344204.6792278567</v>
          </cell>
          <cell r="F14">
            <v>47000</v>
          </cell>
        </row>
        <row r="15">
          <cell r="B15">
            <v>1974</v>
          </cell>
          <cell r="D15">
            <v>367761.72831560514</v>
          </cell>
          <cell r="F15">
            <v>567000</v>
          </cell>
        </row>
        <row r="16">
          <cell r="B16">
            <v>1975</v>
          </cell>
          <cell r="D16">
            <v>392931</v>
          </cell>
          <cell r="F16">
            <v>111000</v>
          </cell>
        </row>
        <row r="17">
          <cell r="B17">
            <v>1976</v>
          </cell>
          <cell r="D17">
            <v>465760.47424623114</v>
          </cell>
          <cell r="F17">
            <v>86000</v>
          </cell>
        </row>
        <row r="18">
          <cell r="B18">
            <v>1977</v>
          </cell>
          <cell r="D18">
            <v>575975.3968549852</v>
          </cell>
          <cell r="F18">
            <v>333000</v>
          </cell>
        </row>
        <row r="19">
          <cell r="B19">
            <v>1978</v>
          </cell>
          <cell r="D19">
            <v>762220.1895139718</v>
          </cell>
          <cell r="F19">
            <v>1213000</v>
          </cell>
        </row>
        <row r="20">
          <cell r="B20">
            <v>1979</v>
          </cell>
          <cell r="D20">
            <v>875374.8351004787</v>
          </cell>
          <cell r="F20">
            <v>971000</v>
          </cell>
        </row>
        <row r="21">
          <cell r="B21">
            <v>1980</v>
          </cell>
          <cell r="D21">
            <v>1059325.0478282461</v>
          </cell>
          <cell r="F21">
            <v>1432000</v>
          </cell>
        </row>
        <row r="22">
          <cell r="B22">
            <v>1981</v>
          </cell>
          <cell r="D22">
            <v>1076082</v>
          </cell>
          <cell r="F22">
            <v>228000</v>
          </cell>
        </row>
        <row r="23">
          <cell r="B23">
            <v>1982</v>
          </cell>
          <cell r="D23">
            <v>1009217</v>
          </cell>
          <cell r="F23">
            <v>132000</v>
          </cell>
        </row>
        <row r="24">
          <cell r="B24">
            <v>1983</v>
          </cell>
          <cell r="D24">
            <v>928522</v>
          </cell>
          <cell r="F24">
            <v>203000</v>
          </cell>
        </row>
        <row r="25">
          <cell r="B25">
            <v>1984</v>
          </cell>
          <cell r="D25">
            <v>919113</v>
          </cell>
          <cell r="F25">
            <v>273000</v>
          </cell>
        </row>
        <row r="26">
          <cell r="B26">
            <v>1985</v>
          </cell>
          <cell r="D26">
            <v>928528</v>
          </cell>
          <cell r="F26">
            <v>54000</v>
          </cell>
        </row>
        <row r="27">
          <cell r="B27">
            <v>1986</v>
          </cell>
          <cell r="D27">
            <v>964626</v>
          </cell>
          <cell r="F27">
            <v>966000</v>
          </cell>
        </row>
        <row r="28">
          <cell r="B28">
            <v>1987</v>
          </cell>
          <cell r="D28">
            <v>1044623</v>
          </cell>
          <cell r="F28">
            <v>265000</v>
          </cell>
        </row>
        <row r="29">
          <cell r="B29">
            <v>1988</v>
          </cell>
          <cell r="D29">
            <v>1128925</v>
          </cell>
          <cell r="F29">
            <v>787000</v>
          </cell>
        </row>
        <row r="30">
          <cell r="B30">
            <v>1989</v>
          </cell>
          <cell r="D30">
            <v>1256255</v>
          </cell>
          <cell r="F30">
            <v>167000</v>
          </cell>
        </row>
        <row r="31">
          <cell r="B31">
            <v>1990</v>
          </cell>
          <cell r="D31">
            <v>1369293</v>
          </cell>
          <cell r="F31">
            <v>412000</v>
          </cell>
        </row>
        <row r="32">
          <cell r="B32">
            <v>1991</v>
          </cell>
          <cell r="D32">
            <v>1521504</v>
          </cell>
          <cell r="F32">
            <v>1486000</v>
          </cell>
        </row>
        <row r="33">
          <cell r="B33">
            <v>1992</v>
          </cell>
          <cell r="D33">
            <v>1558165</v>
          </cell>
          <cell r="F33">
            <v>53000</v>
          </cell>
        </row>
        <row r="34">
          <cell r="B34">
            <v>1993</v>
          </cell>
          <cell r="D34">
            <v>1555988</v>
          </cell>
          <cell r="F34">
            <v>100000</v>
          </cell>
        </row>
        <row r="35">
          <cell r="B35">
            <v>1994</v>
          </cell>
          <cell r="D35">
            <v>1581060</v>
          </cell>
          <cell r="F35">
            <v>5178000</v>
          </cell>
        </row>
        <row r="36">
          <cell r="B36">
            <v>1995</v>
          </cell>
          <cell r="D36">
            <v>1655078</v>
          </cell>
          <cell r="F36">
            <v>789000</v>
          </cell>
        </row>
        <row r="37">
          <cell r="B37">
            <v>1996</v>
          </cell>
          <cell r="D37">
            <v>1748661</v>
          </cell>
          <cell r="F37">
            <v>472000</v>
          </cell>
        </row>
        <row r="38">
          <cell r="B38">
            <v>1997</v>
          </cell>
          <cell r="D38">
            <v>1839770</v>
          </cell>
          <cell r="F38">
            <v>1518000</v>
          </cell>
        </row>
        <row r="39">
          <cell r="B39">
            <v>1998</v>
          </cell>
          <cell r="D39">
            <v>1982210</v>
          </cell>
          <cell r="F39">
            <v>4055000</v>
          </cell>
        </row>
        <row r="40">
          <cell r="B40">
            <v>1999</v>
          </cell>
          <cell r="D40">
            <v>2224422</v>
          </cell>
          <cell r="F40">
            <v>968000</v>
          </cell>
        </row>
        <row r="41">
          <cell r="B41" t="str">
            <v>2000</v>
          </cell>
          <cell r="D41">
            <v>2693808</v>
          </cell>
          <cell r="F41">
            <v>872000</v>
          </cell>
        </row>
        <row r="43">
          <cell r="A43" t="str">
            <v>4)</v>
          </cell>
          <cell r="B43" t="str">
            <v>Totals</v>
          </cell>
          <cell r="D43">
            <v>34453080.71156417</v>
          </cell>
          <cell r="F43">
            <v>23750000</v>
          </cell>
        </row>
        <row r="46">
          <cell r="A46" t="str">
            <v>5)</v>
          </cell>
          <cell r="B46" t="str">
            <v>Basic Catastrophe Provision</v>
          </cell>
          <cell r="F46">
            <v>0.6893</v>
          </cell>
        </row>
        <row r="48">
          <cell r="A48" t="str">
            <v>6)</v>
          </cell>
          <cell r="B48" t="str">
            <v>Catastrophe Provision w/ULAE</v>
          </cell>
          <cell r="F48">
            <v>0.7941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Iowa Catastrophe Factor</v>
          </cell>
          <cell r="F52">
            <v>0.7941</v>
          </cell>
        </row>
        <row r="54">
          <cell r="A54" t="str">
            <v>C:\files\Non-modelled Cats\Starting 6-1\7-25 presentatio\[HOCAT_2000-2.XLW]IOWA</v>
          </cell>
          <cell r="G54">
            <v>37259.71801539352</v>
          </cell>
        </row>
      </sheetData>
      <sheetData sheetId="26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KANSAS</v>
          </cell>
        </row>
        <row r="4">
          <cell r="A4" t="str">
            <v>BASIC CATASTROPHE PROVISION</v>
          </cell>
        </row>
        <row r="5">
          <cell r="A5">
            <v>15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397825.5997209444</v>
          </cell>
          <cell r="F12">
            <v>219000</v>
          </cell>
        </row>
        <row r="13">
          <cell r="B13">
            <v>1972</v>
          </cell>
          <cell r="D13">
            <v>424675.80095967086</v>
          </cell>
          <cell r="F13">
            <v>768000</v>
          </cell>
        </row>
        <row r="14">
          <cell r="B14">
            <v>1973</v>
          </cell>
          <cell r="D14">
            <v>453338.1864999249</v>
          </cell>
          <cell r="F14">
            <v>158000</v>
          </cell>
        </row>
        <row r="15">
          <cell r="B15">
            <v>1974</v>
          </cell>
          <cell r="D15">
            <v>483935.0649945731</v>
          </cell>
          <cell r="F15">
            <v>228000</v>
          </cell>
        </row>
        <row r="16">
          <cell r="B16">
            <v>1975</v>
          </cell>
          <cell r="D16">
            <v>516597</v>
          </cell>
          <cell r="F16">
            <v>948000</v>
          </cell>
        </row>
        <row r="17">
          <cell r="B17">
            <v>1976</v>
          </cell>
          <cell r="D17">
            <v>595586.6298229104</v>
          </cell>
          <cell r="F17">
            <v>452000</v>
          </cell>
        </row>
        <row r="18">
          <cell r="B18">
            <v>1977</v>
          </cell>
          <cell r="D18">
            <v>714588.3881207166</v>
          </cell>
          <cell r="F18">
            <v>476000</v>
          </cell>
        </row>
        <row r="19">
          <cell r="B19">
            <v>1978</v>
          </cell>
          <cell r="D19">
            <v>986358.9611620898</v>
          </cell>
          <cell r="F19">
            <v>15000</v>
          </cell>
        </row>
        <row r="20">
          <cell r="B20">
            <v>1979</v>
          </cell>
          <cell r="D20">
            <v>1178877.356930237</v>
          </cell>
          <cell r="F20">
            <v>1728000</v>
          </cell>
        </row>
        <row r="21">
          <cell r="B21">
            <v>1980</v>
          </cell>
          <cell r="D21">
            <v>1511569.2652002664</v>
          </cell>
          <cell r="F21">
            <v>998000</v>
          </cell>
        </row>
        <row r="22">
          <cell r="B22">
            <v>1981</v>
          </cell>
          <cell r="D22">
            <v>1619510</v>
          </cell>
          <cell r="F22">
            <v>1496000</v>
          </cell>
        </row>
        <row r="23">
          <cell r="B23">
            <v>1982</v>
          </cell>
          <cell r="D23">
            <v>1580783</v>
          </cell>
          <cell r="F23">
            <v>2745000</v>
          </cell>
        </row>
        <row r="24">
          <cell r="B24">
            <v>1983</v>
          </cell>
          <cell r="D24">
            <v>1500355</v>
          </cell>
          <cell r="F24">
            <v>741000</v>
          </cell>
        </row>
        <row r="25">
          <cell r="B25">
            <v>1984</v>
          </cell>
          <cell r="D25">
            <v>1414791</v>
          </cell>
          <cell r="F25">
            <v>1172000</v>
          </cell>
        </row>
        <row r="26">
          <cell r="B26">
            <v>1985</v>
          </cell>
          <cell r="D26">
            <v>1447026</v>
          </cell>
          <cell r="F26">
            <v>1579000</v>
          </cell>
        </row>
        <row r="27">
          <cell r="B27">
            <v>1986</v>
          </cell>
          <cell r="D27">
            <v>1554219</v>
          </cell>
          <cell r="F27">
            <v>727000</v>
          </cell>
        </row>
        <row r="28">
          <cell r="B28">
            <v>1987</v>
          </cell>
          <cell r="D28">
            <v>1658662</v>
          </cell>
          <cell r="F28">
            <v>2101000</v>
          </cell>
        </row>
        <row r="29">
          <cell r="B29">
            <v>1988</v>
          </cell>
          <cell r="D29">
            <v>1732214</v>
          </cell>
          <cell r="F29">
            <v>144000</v>
          </cell>
        </row>
        <row r="30">
          <cell r="B30">
            <v>1989</v>
          </cell>
          <cell r="D30">
            <v>1847906</v>
          </cell>
          <cell r="F30">
            <v>308000</v>
          </cell>
        </row>
        <row r="31">
          <cell r="B31">
            <v>1990</v>
          </cell>
          <cell r="D31">
            <v>1976492</v>
          </cell>
          <cell r="F31">
            <v>2428000</v>
          </cell>
        </row>
        <row r="32">
          <cell r="B32">
            <v>1991</v>
          </cell>
          <cell r="D32">
            <v>2057387</v>
          </cell>
          <cell r="F32">
            <v>9902000</v>
          </cell>
        </row>
        <row r="33">
          <cell r="B33">
            <v>1992</v>
          </cell>
          <cell r="D33">
            <v>2090013</v>
          </cell>
          <cell r="F33">
            <v>25791000</v>
          </cell>
        </row>
        <row r="34">
          <cell r="B34">
            <v>1993</v>
          </cell>
          <cell r="D34">
            <v>2082120</v>
          </cell>
          <cell r="F34">
            <v>7179000</v>
          </cell>
        </row>
        <row r="35">
          <cell r="B35">
            <v>1994</v>
          </cell>
          <cell r="D35">
            <v>2152105</v>
          </cell>
          <cell r="F35">
            <v>4331000</v>
          </cell>
        </row>
        <row r="36">
          <cell r="B36">
            <v>1995</v>
          </cell>
          <cell r="D36">
            <v>2312353</v>
          </cell>
          <cell r="F36">
            <v>4491000</v>
          </cell>
        </row>
        <row r="37">
          <cell r="B37">
            <v>1996</v>
          </cell>
          <cell r="D37">
            <v>2482019</v>
          </cell>
          <cell r="F37">
            <v>3061000</v>
          </cell>
        </row>
        <row r="38">
          <cell r="B38">
            <v>1997</v>
          </cell>
          <cell r="D38">
            <v>2665163</v>
          </cell>
          <cell r="F38">
            <v>491000</v>
          </cell>
        </row>
        <row r="39">
          <cell r="B39">
            <v>1998</v>
          </cell>
          <cell r="D39">
            <v>2904475</v>
          </cell>
          <cell r="F39">
            <v>3440000</v>
          </cell>
        </row>
        <row r="40">
          <cell r="B40">
            <v>1999</v>
          </cell>
          <cell r="D40">
            <v>3132984</v>
          </cell>
          <cell r="F40">
            <v>7009000</v>
          </cell>
        </row>
        <row r="41">
          <cell r="B41" t="str">
            <v>2000</v>
          </cell>
          <cell r="D41">
            <v>3376645</v>
          </cell>
          <cell r="F41">
            <v>-311000</v>
          </cell>
        </row>
        <row r="43">
          <cell r="A43" t="str">
            <v>4)</v>
          </cell>
          <cell r="B43" t="str">
            <v>Totals</v>
          </cell>
          <cell r="D43">
            <v>48850574.25341134</v>
          </cell>
          <cell r="F43">
            <v>84815000</v>
          </cell>
        </row>
        <row r="46">
          <cell r="A46" t="str">
            <v>5)</v>
          </cell>
          <cell r="B46" t="str">
            <v>Basic Catastrophe Provision</v>
          </cell>
          <cell r="F46">
            <v>1.7362</v>
          </cell>
        </row>
        <row r="48">
          <cell r="A48" t="str">
            <v>6)</v>
          </cell>
          <cell r="B48" t="str">
            <v>Catastrophe Provision w/ULAE</v>
          </cell>
          <cell r="F48">
            <v>2.0001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Kansas Catastrophe Factor</v>
          </cell>
          <cell r="F52">
            <v>2.0001</v>
          </cell>
        </row>
        <row r="54">
          <cell r="A54" t="str">
            <v>C:\files\Non-modelled Cats\Starting 6-1\7-25 presentatio\[HOCAT_2000-2.XLW]KANSAS</v>
          </cell>
          <cell r="G54">
            <v>37259.71801539352</v>
          </cell>
        </row>
      </sheetData>
      <sheetData sheetId="27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KENTUCKY</v>
          </cell>
        </row>
        <row r="4">
          <cell r="A4" t="str">
            <v>BASIC CATASTROPHE PROVISION</v>
          </cell>
        </row>
        <row r="5">
          <cell r="A5">
            <v>16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297363.9749403377</v>
          </cell>
          <cell r="F12">
            <v>49000</v>
          </cell>
        </row>
        <row r="13">
          <cell r="B13">
            <v>1972</v>
          </cell>
          <cell r="D13">
            <v>337368.9225484831</v>
          </cell>
          <cell r="F13">
            <v>0</v>
          </cell>
        </row>
        <row r="14">
          <cell r="B14">
            <v>1973</v>
          </cell>
          <cell r="D14">
            <v>382755.81271860685</v>
          </cell>
          <cell r="F14">
            <v>0</v>
          </cell>
        </row>
        <row r="15">
          <cell r="B15">
            <v>1974</v>
          </cell>
          <cell r="D15">
            <v>434248.6885371829</v>
          </cell>
          <cell r="F15">
            <v>1438000</v>
          </cell>
        </row>
        <row r="16">
          <cell r="B16">
            <v>1975</v>
          </cell>
          <cell r="D16">
            <v>492669</v>
          </cell>
          <cell r="F16">
            <v>35000</v>
          </cell>
        </row>
        <row r="17">
          <cell r="B17">
            <v>1976</v>
          </cell>
          <cell r="D17">
            <v>566887.5694132599</v>
          </cell>
          <cell r="F17">
            <v>82000</v>
          </cell>
        </row>
        <row r="18">
          <cell r="B18">
            <v>1977</v>
          </cell>
          <cell r="D18">
            <v>761202.5804601534</v>
          </cell>
          <cell r="F18">
            <v>25000</v>
          </cell>
        </row>
        <row r="19">
          <cell r="B19">
            <v>1978</v>
          </cell>
          <cell r="D19">
            <v>1199235.5675703143</v>
          </cell>
          <cell r="F19">
            <v>83000</v>
          </cell>
        </row>
        <row r="20">
          <cell r="B20">
            <v>1979</v>
          </cell>
          <cell r="D20">
            <v>1519639.9834235176</v>
          </cell>
          <cell r="F20">
            <v>104000</v>
          </cell>
        </row>
        <row r="21">
          <cell r="B21">
            <v>1980</v>
          </cell>
          <cell r="D21">
            <v>1951044.7250668744</v>
          </cell>
          <cell r="F21">
            <v>817000</v>
          </cell>
        </row>
        <row r="22">
          <cell r="B22">
            <v>1981</v>
          </cell>
          <cell r="D22">
            <v>2133817</v>
          </cell>
          <cell r="F22">
            <v>59000</v>
          </cell>
        </row>
        <row r="23">
          <cell r="B23">
            <v>1982</v>
          </cell>
          <cell r="D23">
            <v>2301466</v>
          </cell>
          <cell r="F23">
            <v>951000</v>
          </cell>
        </row>
        <row r="24">
          <cell r="B24">
            <v>1983</v>
          </cell>
          <cell r="D24">
            <v>2415417</v>
          </cell>
          <cell r="F24">
            <v>368000</v>
          </cell>
        </row>
        <row r="25">
          <cell r="B25">
            <v>1984</v>
          </cell>
          <cell r="D25">
            <v>2602626</v>
          </cell>
          <cell r="F25">
            <v>934000</v>
          </cell>
        </row>
        <row r="26">
          <cell r="B26">
            <v>1985</v>
          </cell>
          <cell r="D26">
            <v>2857636</v>
          </cell>
          <cell r="F26">
            <v>816000</v>
          </cell>
        </row>
        <row r="27">
          <cell r="B27">
            <v>1986</v>
          </cell>
          <cell r="D27">
            <v>3122796</v>
          </cell>
          <cell r="F27">
            <v>4253000</v>
          </cell>
        </row>
        <row r="28">
          <cell r="B28">
            <v>1987</v>
          </cell>
          <cell r="D28">
            <v>3313780</v>
          </cell>
          <cell r="F28">
            <v>762000</v>
          </cell>
        </row>
        <row r="29">
          <cell r="B29">
            <v>1988</v>
          </cell>
          <cell r="D29">
            <v>3608692</v>
          </cell>
          <cell r="F29">
            <v>225000</v>
          </cell>
        </row>
        <row r="30">
          <cell r="B30">
            <v>1989</v>
          </cell>
          <cell r="D30">
            <v>3989365</v>
          </cell>
          <cell r="F30">
            <v>576000</v>
          </cell>
        </row>
        <row r="31">
          <cell r="B31">
            <v>1990</v>
          </cell>
          <cell r="D31">
            <v>4442279</v>
          </cell>
          <cell r="F31">
            <v>963000</v>
          </cell>
        </row>
        <row r="32">
          <cell r="B32">
            <v>1991</v>
          </cell>
          <cell r="D32">
            <v>5025826</v>
          </cell>
          <cell r="F32">
            <v>599000</v>
          </cell>
        </row>
        <row r="33">
          <cell r="B33">
            <v>1992</v>
          </cell>
          <cell r="D33">
            <v>5222934</v>
          </cell>
          <cell r="F33">
            <v>105000</v>
          </cell>
        </row>
        <row r="34">
          <cell r="B34">
            <v>1993</v>
          </cell>
          <cell r="D34">
            <v>5258085</v>
          </cell>
          <cell r="F34">
            <v>5444000</v>
          </cell>
        </row>
        <row r="35">
          <cell r="B35">
            <v>1994</v>
          </cell>
          <cell r="D35">
            <v>5506161</v>
          </cell>
          <cell r="F35">
            <v>4580000</v>
          </cell>
        </row>
        <row r="36">
          <cell r="B36">
            <v>1995</v>
          </cell>
          <cell r="D36">
            <v>5867127</v>
          </cell>
          <cell r="F36">
            <v>3929000</v>
          </cell>
        </row>
        <row r="37">
          <cell r="B37">
            <v>1996</v>
          </cell>
          <cell r="D37">
            <v>6226123</v>
          </cell>
          <cell r="F37">
            <v>30609000</v>
          </cell>
        </row>
        <row r="38">
          <cell r="B38">
            <v>1997</v>
          </cell>
          <cell r="D38">
            <v>6474537</v>
          </cell>
          <cell r="F38">
            <v>4238000</v>
          </cell>
        </row>
        <row r="39">
          <cell r="B39">
            <v>1998</v>
          </cell>
          <cell r="D39">
            <v>6946682</v>
          </cell>
          <cell r="F39">
            <v>13091000</v>
          </cell>
        </row>
        <row r="40">
          <cell r="B40">
            <v>1999</v>
          </cell>
          <cell r="D40">
            <v>7300808</v>
          </cell>
          <cell r="F40">
            <v>634000</v>
          </cell>
        </row>
        <row r="41">
          <cell r="B41" t="str">
            <v>2000</v>
          </cell>
          <cell r="D41">
            <v>7677641</v>
          </cell>
          <cell r="F41">
            <v>9240000</v>
          </cell>
        </row>
        <row r="43">
          <cell r="A43" t="str">
            <v>4)</v>
          </cell>
          <cell r="B43" t="str">
            <v>Totals</v>
          </cell>
          <cell r="D43">
            <v>100236214.82467873</v>
          </cell>
          <cell r="F43">
            <v>85009000</v>
          </cell>
        </row>
        <row r="46">
          <cell r="A46" t="str">
            <v>5)</v>
          </cell>
          <cell r="B46" t="str">
            <v>Basic Catastrophe Provision</v>
          </cell>
          <cell r="F46">
            <v>0.8481</v>
          </cell>
        </row>
        <row r="48">
          <cell r="A48" t="str">
            <v>6)</v>
          </cell>
          <cell r="B48" t="str">
            <v>Catastrophe Provision w/ULAE</v>
          </cell>
          <cell r="F48">
            <v>0.977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Kentucky Catastrophe Factor</v>
          </cell>
          <cell r="F52">
            <v>0.977</v>
          </cell>
        </row>
        <row r="54">
          <cell r="A54" t="str">
            <v>C:\files\Non-modelled Cats\Starting 6-1\7-25 presentatio\[HOCAT_2000-2.XLW]KENTUCKY</v>
          </cell>
          <cell r="G54">
            <v>37259.71801539352</v>
          </cell>
        </row>
      </sheetData>
      <sheetData sheetId="28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LOUISIANA</v>
          </cell>
        </row>
        <row r="4">
          <cell r="A4" t="str">
            <v>BASIC CATASTROPHE PROVISION</v>
          </cell>
        </row>
        <row r="5">
          <cell r="A5">
            <v>17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800804.6981780112</v>
          </cell>
          <cell r="F12">
            <v>130000</v>
          </cell>
        </row>
        <row r="13">
          <cell r="B13">
            <v>1972</v>
          </cell>
          <cell r="D13">
            <v>901941.4932146737</v>
          </cell>
          <cell r="F13">
            <v>0</v>
          </cell>
        </row>
        <row r="14">
          <cell r="B14">
            <v>1973</v>
          </cell>
          <cell r="D14">
            <v>1015851.2544109504</v>
          </cell>
          <cell r="F14">
            <v>4000</v>
          </cell>
        </row>
        <row r="15">
          <cell r="B15">
            <v>1974</v>
          </cell>
          <cell r="D15">
            <v>1144147.1302204335</v>
          </cell>
          <cell r="F15">
            <v>407000</v>
          </cell>
        </row>
        <row r="16">
          <cell r="B16">
            <v>1975</v>
          </cell>
          <cell r="D16">
            <v>1288646</v>
          </cell>
          <cell r="F16">
            <v>692000</v>
          </cell>
        </row>
        <row r="17">
          <cell r="B17">
            <v>1976</v>
          </cell>
          <cell r="D17">
            <v>1535461.0093184528</v>
          </cell>
          <cell r="F17">
            <v>43000</v>
          </cell>
        </row>
        <row r="18">
          <cell r="B18">
            <v>1977</v>
          </cell>
          <cell r="D18">
            <v>2017021.0382720728</v>
          </cell>
          <cell r="F18">
            <v>175000</v>
          </cell>
        </row>
        <row r="19">
          <cell r="B19">
            <v>1978</v>
          </cell>
          <cell r="D19">
            <v>2830010.5266169645</v>
          </cell>
          <cell r="F19">
            <v>474000</v>
          </cell>
        </row>
        <row r="20">
          <cell r="B20">
            <v>1979</v>
          </cell>
          <cell r="D20">
            <v>3462759.1968623116</v>
          </cell>
          <cell r="F20">
            <v>634000</v>
          </cell>
        </row>
        <row r="21">
          <cell r="B21">
            <v>1980</v>
          </cell>
          <cell r="D21">
            <v>4139786.111717953</v>
          </cell>
          <cell r="F21">
            <v>1473000</v>
          </cell>
        </row>
        <row r="22">
          <cell r="B22">
            <v>1981</v>
          </cell>
          <cell r="D22">
            <v>4517332</v>
          </cell>
          <cell r="F22">
            <v>376000</v>
          </cell>
        </row>
        <row r="23">
          <cell r="B23">
            <v>1982</v>
          </cell>
          <cell r="D23">
            <v>4635812</v>
          </cell>
          <cell r="F23">
            <v>839000</v>
          </cell>
        </row>
        <row r="24">
          <cell r="B24">
            <v>1983</v>
          </cell>
          <cell r="D24">
            <v>4716924</v>
          </cell>
          <cell r="F24">
            <v>3645000</v>
          </cell>
        </row>
        <row r="25">
          <cell r="B25">
            <v>1984</v>
          </cell>
          <cell r="D25">
            <v>5407767</v>
          </cell>
          <cell r="F25">
            <v>1556000</v>
          </cell>
        </row>
        <row r="26">
          <cell r="B26">
            <v>1985</v>
          </cell>
          <cell r="D26">
            <v>5971986</v>
          </cell>
          <cell r="F26">
            <v>1709000</v>
          </cell>
        </row>
        <row r="27">
          <cell r="B27">
            <v>1986</v>
          </cell>
          <cell r="D27">
            <v>7117706</v>
          </cell>
          <cell r="F27">
            <v>1973000</v>
          </cell>
        </row>
        <row r="28">
          <cell r="B28">
            <v>1987</v>
          </cell>
          <cell r="D28">
            <v>8339746</v>
          </cell>
          <cell r="F28">
            <v>2914000</v>
          </cell>
        </row>
        <row r="29">
          <cell r="B29">
            <v>1988</v>
          </cell>
          <cell r="D29">
            <v>8646841</v>
          </cell>
          <cell r="F29">
            <v>3455000</v>
          </cell>
        </row>
        <row r="30">
          <cell r="B30">
            <v>1989</v>
          </cell>
          <cell r="D30">
            <v>8982225</v>
          </cell>
          <cell r="F30">
            <v>12390000</v>
          </cell>
        </row>
        <row r="31">
          <cell r="B31">
            <v>1990</v>
          </cell>
          <cell r="D31">
            <v>9386777</v>
          </cell>
          <cell r="F31">
            <v>8111000</v>
          </cell>
        </row>
        <row r="32">
          <cell r="B32">
            <v>1991</v>
          </cell>
          <cell r="D32">
            <v>9694564</v>
          </cell>
          <cell r="F32">
            <v>6990000</v>
          </cell>
        </row>
        <row r="33">
          <cell r="B33">
            <v>1992</v>
          </cell>
          <cell r="D33">
            <v>9620311</v>
          </cell>
          <cell r="F33">
            <v>5834000</v>
          </cell>
        </row>
        <row r="34">
          <cell r="B34">
            <v>1993</v>
          </cell>
          <cell r="D34">
            <v>9839036</v>
          </cell>
          <cell r="F34">
            <v>1867000</v>
          </cell>
        </row>
        <row r="35">
          <cell r="B35">
            <v>1994</v>
          </cell>
          <cell r="D35">
            <v>10482264</v>
          </cell>
          <cell r="F35">
            <v>982000</v>
          </cell>
        </row>
        <row r="36">
          <cell r="B36">
            <v>1995</v>
          </cell>
          <cell r="D36">
            <v>11693155</v>
          </cell>
          <cell r="F36">
            <v>19730000</v>
          </cell>
        </row>
        <row r="37">
          <cell r="B37">
            <v>1996</v>
          </cell>
          <cell r="D37">
            <v>12739628</v>
          </cell>
          <cell r="F37">
            <v>11836000</v>
          </cell>
        </row>
        <row r="38">
          <cell r="B38">
            <v>1997</v>
          </cell>
          <cell r="D38">
            <v>13160871</v>
          </cell>
          <cell r="F38">
            <v>4834000</v>
          </cell>
        </row>
        <row r="39">
          <cell r="B39">
            <v>1998</v>
          </cell>
          <cell r="D39">
            <v>13589921</v>
          </cell>
          <cell r="F39">
            <v>3717000</v>
          </cell>
        </row>
        <row r="40">
          <cell r="B40">
            <v>1999</v>
          </cell>
          <cell r="D40">
            <v>14207442</v>
          </cell>
          <cell r="F40">
            <v>6549000</v>
          </cell>
        </row>
        <row r="41">
          <cell r="B41" t="str">
            <v>2000</v>
          </cell>
          <cell r="D41">
            <v>14634825</v>
          </cell>
          <cell r="F41">
            <v>76199000</v>
          </cell>
        </row>
        <row r="43">
          <cell r="A43" t="str">
            <v>4)</v>
          </cell>
          <cell r="B43" t="str">
            <v>Totals</v>
          </cell>
          <cell r="D43">
            <v>206521561.45881182</v>
          </cell>
          <cell r="F43">
            <v>179538000</v>
          </cell>
        </row>
        <row r="46">
          <cell r="A46" t="str">
            <v>5)</v>
          </cell>
          <cell r="B46" t="str">
            <v>Basic Catastrophe Provision</v>
          </cell>
          <cell r="F46">
            <v>0.8693</v>
          </cell>
        </row>
        <row r="48">
          <cell r="A48" t="str">
            <v>6)</v>
          </cell>
          <cell r="B48" t="str">
            <v>Catastrophe Provision w/ULAE</v>
          </cell>
          <cell r="F48">
            <v>1.0014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Louisiana Catastrophe Factor</v>
          </cell>
          <cell r="F52">
            <v>1.0014</v>
          </cell>
        </row>
        <row r="54">
          <cell r="A54" t="str">
            <v>C:\files\Non-modelled Cats\Starting 6-1\7-25 presentatio\[HOCAT_2000-2.XLW]LOUISIANA</v>
          </cell>
          <cell r="G54">
            <v>37259.71801539352</v>
          </cell>
        </row>
      </sheetData>
      <sheetData sheetId="29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MAINE</v>
          </cell>
        </row>
        <row r="4">
          <cell r="A4" t="str">
            <v>BASIC CATASTROPHE PROVISION</v>
          </cell>
        </row>
        <row r="5">
          <cell r="A5">
            <v>18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138656.31033721927</v>
          </cell>
          <cell r="F12">
            <v>5000</v>
          </cell>
        </row>
        <row r="13">
          <cell r="B13">
            <v>1972</v>
          </cell>
          <cell r="D13">
            <v>156640.64583200368</v>
          </cell>
          <cell r="F13">
            <v>5000</v>
          </cell>
        </row>
        <row r="14">
          <cell r="B14">
            <v>1973</v>
          </cell>
          <cell r="D14">
            <v>176957.62902527617</v>
          </cell>
          <cell r="F14">
            <v>0</v>
          </cell>
        </row>
        <row r="15">
          <cell r="B15">
            <v>1974</v>
          </cell>
          <cell r="D15">
            <v>199909.8146200915</v>
          </cell>
          <cell r="F15">
            <v>0</v>
          </cell>
        </row>
        <row r="16">
          <cell r="B16">
            <v>1975</v>
          </cell>
          <cell r="D16">
            <v>225839</v>
          </cell>
          <cell r="F16">
            <v>0</v>
          </cell>
        </row>
        <row r="17">
          <cell r="B17">
            <v>1976</v>
          </cell>
          <cell r="D17">
            <v>259871.21164510166</v>
          </cell>
          <cell r="F17">
            <v>4000</v>
          </cell>
        </row>
        <row r="18">
          <cell r="B18">
            <v>1977</v>
          </cell>
          <cell r="D18">
            <v>306853.3440630083</v>
          </cell>
          <cell r="F18">
            <v>3000</v>
          </cell>
        </row>
        <row r="19">
          <cell r="B19">
            <v>1978</v>
          </cell>
          <cell r="D19">
            <v>387316.1844003949</v>
          </cell>
          <cell r="F19">
            <v>14000</v>
          </cell>
        </row>
        <row r="20">
          <cell r="B20">
            <v>1979</v>
          </cell>
          <cell r="D20">
            <v>498152.2361308408</v>
          </cell>
          <cell r="F20">
            <v>0</v>
          </cell>
        </row>
        <row r="21">
          <cell r="B21">
            <v>1980</v>
          </cell>
          <cell r="D21">
            <v>664231.1149520173</v>
          </cell>
          <cell r="F21">
            <v>0</v>
          </cell>
        </row>
        <row r="22">
          <cell r="B22">
            <v>1981</v>
          </cell>
          <cell r="D22">
            <v>794582</v>
          </cell>
          <cell r="F22">
            <v>35000</v>
          </cell>
        </row>
        <row r="23">
          <cell r="B23">
            <v>1982</v>
          </cell>
          <cell r="D23">
            <v>893979</v>
          </cell>
          <cell r="F23">
            <v>9000</v>
          </cell>
        </row>
        <row r="24">
          <cell r="B24">
            <v>1983</v>
          </cell>
          <cell r="D24">
            <v>961281</v>
          </cell>
          <cell r="F24">
            <v>-2000</v>
          </cell>
        </row>
        <row r="25">
          <cell r="B25">
            <v>1984</v>
          </cell>
          <cell r="D25">
            <v>1028195</v>
          </cell>
          <cell r="F25">
            <v>15000</v>
          </cell>
        </row>
        <row r="26">
          <cell r="B26">
            <v>1985</v>
          </cell>
          <cell r="D26">
            <v>1079386</v>
          </cell>
          <cell r="F26">
            <v>9000</v>
          </cell>
        </row>
        <row r="27">
          <cell r="B27">
            <v>1986</v>
          </cell>
          <cell r="D27">
            <v>1186717</v>
          </cell>
          <cell r="F27">
            <v>170000</v>
          </cell>
        </row>
        <row r="28">
          <cell r="B28">
            <v>1987</v>
          </cell>
          <cell r="D28">
            <v>1308188</v>
          </cell>
          <cell r="F28">
            <v>41000</v>
          </cell>
        </row>
        <row r="29">
          <cell r="B29">
            <v>1988</v>
          </cell>
          <cell r="D29">
            <v>1461832</v>
          </cell>
          <cell r="F29">
            <v>7000</v>
          </cell>
        </row>
        <row r="30">
          <cell r="B30">
            <v>1989</v>
          </cell>
          <cell r="D30">
            <v>1735219</v>
          </cell>
          <cell r="F30">
            <v>14000</v>
          </cell>
        </row>
        <row r="31">
          <cell r="B31">
            <v>1990</v>
          </cell>
          <cell r="D31">
            <v>1907973</v>
          </cell>
          <cell r="F31">
            <v>45000</v>
          </cell>
        </row>
        <row r="32">
          <cell r="B32">
            <v>1991</v>
          </cell>
          <cell r="D32">
            <v>2066426</v>
          </cell>
          <cell r="F32">
            <v>35000</v>
          </cell>
        </row>
        <row r="33">
          <cell r="B33">
            <v>1992</v>
          </cell>
          <cell r="D33">
            <v>2154217</v>
          </cell>
          <cell r="F33">
            <v>-10000</v>
          </cell>
        </row>
        <row r="34">
          <cell r="B34">
            <v>1993</v>
          </cell>
          <cell r="D34">
            <v>2251069</v>
          </cell>
          <cell r="F34">
            <v>79000</v>
          </cell>
        </row>
        <row r="35">
          <cell r="B35">
            <v>1994</v>
          </cell>
          <cell r="D35">
            <v>2314414</v>
          </cell>
          <cell r="F35">
            <v>234000</v>
          </cell>
        </row>
        <row r="36">
          <cell r="B36">
            <v>1995</v>
          </cell>
          <cell r="D36">
            <v>2387635</v>
          </cell>
          <cell r="F36">
            <v>553000</v>
          </cell>
        </row>
        <row r="37">
          <cell r="B37">
            <v>1996</v>
          </cell>
          <cell r="D37">
            <v>2559398</v>
          </cell>
          <cell r="F37">
            <v>52000</v>
          </cell>
        </row>
        <row r="38">
          <cell r="B38">
            <v>1997</v>
          </cell>
          <cell r="D38">
            <v>2634116</v>
          </cell>
          <cell r="F38">
            <v>-22000</v>
          </cell>
        </row>
        <row r="39">
          <cell r="B39">
            <v>1998</v>
          </cell>
          <cell r="D39">
            <v>2766743</v>
          </cell>
          <cell r="F39">
            <v>4613000</v>
          </cell>
        </row>
        <row r="40">
          <cell r="B40">
            <v>1999</v>
          </cell>
          <cell r="D40">
            <v>2854959</v>
          </cell>
          <cell r="F40">
            <v>11000</v>
          </cell>
        </row>
        <row r="41">
          <cell r="B41" t="str">
            <v>2000</v>
          </cell>
          <cell r="D41">
            <v>2974188</v>
          </cell>
          <cell r="F41">
            <v>225000</v>
          </cell>
        </row>
        <row r="43">
          <cell r="A43" t="str">
            <v>4)</v>
          </cell>
          <cell r="B43" t="str">
            <v>Totals</v>
          </cell>
          <cell r="D43">
            <v>40334944.49100596</v>
          </cell>
          <cell r="F43">
            <v>6144000</v>
          </cell>
        </row>
        <row r="46">
          <cell r="A46" t="str">
            <v>5)</v>
          </cell>
          <cell r="B46" t="str">
            <v>Basic Catastrophe Provision</v>
          </cell>
          <cell r="F46">
            <v>0.1523</v>
          </cell>
        </row>
        <row r="48">
          <cell r="A48" t="str">
            <v>6)</v>
          </cell>
          <cell r="B48" t="str">
            <v>Catastrophe Provision w/ULAE</v>
          </cell>
          <cell r="F48">
            <v>0.1754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Maine Catastrophe Factor</v>
          </cell>
          <cell r="F52">
            <v>0.1754</v>
          </cell>
        </row>
        <row r="54">
          <cell r="A54" t="str">
            <v>C:\files\Non-modelled Cats\Starting 6-1\7-25 presentatio\[HOCAT_2000-2.XLW]MAINE</v>
          </cell>
          <cell r="G54">
            <v>37259.71801539352</v>
          </cell>
        </row>
      </sheetData>
      <sheetData sheetId="30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MARYLAND</v>
          </cell>
        </row>
        <row r="4">
          <cell r="A4" t="str">
            <v>BASIC CATASTROPHE PROVISION</v>
          </cell>
        </row>
        <row r="5">
          <cell r="A5">
            <v>19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1197319.1822252579</v>
          </cell>
          <cell r="F12">
            <v>90000</v>
          </cell>
        </row>
        <row r="13">
          <cell r="B13">
            <v>1972</v>
          </cell>
          <cell r="D13">
            <v>1381621.9548128783</v>
          </cell>
          <cell r="F13">
            <v>30000</v>
          </cell>
        </row>
        <row r="14">
          <cell r="B14">
            <v>1973</v>
          </cell>
          <cell r="D14">
            <v>1594294.3655786447</v>
          </cell>
          <cell r="F14">
            <v>25000</v>
          </cell>
        </row>
        <row r="15">
          <cell r="B15">
            <v>1974</v>
          </cell>
          <cell r="D15">
            <v>1839703.339442128</v>
          </cell>
          <cell r="F15">
            <v>94000</v>
          </cell>
        </row>
        <row r="16">
          <cell r="B16">
            <v>1975</v>
          </cell>
          <cell r="D16">
            <v>2122888</v>
          </cell>
          <cell r="F16">
            <v>1148000</v>
          </cell>
        </row>
        <row r="17">
          <cell r="B17">
            <v>1976</v>
          </cell>
          <cell r="D17">
            <v>2615465.6715169656</v>
          </cell>
          <cell r="F17">
            <v>103000</v>
          </cell>
        </row>
        <row r="18">
          <cell r="B18">
            <v>1977</v>
          </cell>
          <cell r="D18">
            <v>3250818.7532367236</v>
          </cell>
          <cell r="F18">
            <v>352000</v>
          </cell>
        </row>
        <row r="19">
          <cell r="B19">
            <v>1978</v>
          </cell>
          <cell r="D19">
            <v>4200621.483740294</v>
          </cell>
          <cell r="F19">
            <v>247000</v>
          </cell>
        </row>
        <row r="20">
          <cell r="B20">
            <v>1979</v>
          </cell>
          <cell r="D20">
            <v>5173385.79892425</v>
          </cell>
          <cell r="F20">
            <v>1509000</v>
          </cell>
        </row>
        <row r="21">
          <cell r="B21">
            <v>1980</v>
          </cell>
          <cell r="D21">
            <v>6398343.712038091</v>
          </cell>
          <cell r="F21">
            <v>1448000</v>
          </cell>
        </row>
        <row r="22">
          <cell r="B22">
            <v>1981</v>
          </cell>
          <cell r="D22">
            <v>7274006</v>
          </cell>
          <cell r="F22">
            <v>997000</v>
          </cell>
        </row>
        <row r="23">
          <cell r="B23">
            <v>1982</v>
          </cell>
          <cell r="D23">
            <v>7943314</v>
          </cell>
          <cell r="F23">
            <v>1962000</v>
          </cell>
        </row>
        <row r="24">
          <cell r="B24">
            <v>1983</v>
          </cell>
          <cell r="D24">
            <v>8498294</v>
          </cell>
          <cell r="F24">
            <v>1933000</v>
          </cell>
        </row>
        <row r="25">
          <cell r="B25">
            <v>1984</v>
          </cell>
          <cell r="D25">
            <v>9175634</v>
          </cell>
          <cell r="F25">
            <v>866000</v>
          </cell>
        </row>
        <row r="26">
          <cell r="B26">
            <v>1985</v>
          </cell>
          <cell r="D26">
            <v>9916901</v>
          </cell>
          <cell r="F26">
            <v>1274000</v>
          </cell>
        </row>
        <row r="27">
          <cell r="B27">
            <v>1986</v>
          </cell>
          <cell r="D27">
            <v>11070674</v>
          </cell>
          <cell r="F27">
            <v>43000</v>
          </cell>
        </row>
        <row r="28">
          <cell r="B28">
            <v>1987</v>
          </cell>
          <cell r="D28">
            <v>12570348</v>
          </cell>
          <cell r="F28">
            <v>2956000</v>
          </cell>
        </row>
        <row r="29">
          <cell r="B29">
            <v>1988</v>
          </cell>
          <cell r="D29">
            <v>14897399</v>
          </cell>
          <cell r="F29">
            <v>1747000</v>
          </cell>
        </row>
        <row r="30">
          <cell r="B30">
            <v>1989</v>
          </cell>
          <cell r="D30">
            <v>18293665</v>
          </cell>
          <cell r="F30">
            <v>4552000</v>
          </cell>
        </row>
        <row r="31">
          <cell r="B31">
            <v>1990</v>
          </cell>
          <cell r="D31">
            <v>21219109</v>
          </cell>
          <cell r="F31">
            <v>1529000</v>
          </cell>
        </row>
        <row r="32">
          <cell r="B32">
            <v>1991</v>
          </cell>
          <cell r="D32">
            <v>24144689</v>
          </cell>
          <cell r="F32">
            <v>162000</v>
          </cell>
        </row>
        <row r="33">
          <cell r="B33">
            <v>1992</v>
          </cell>
          <cell r="D33">
            <v>25892784</v>
          </cell>
          <cell r="F33">
            <v>355000</v>
          </cell>
        </row>
        <row r="34">
          <cell r="B34">
            <v>1993</v>
          </cell>
          <cell r="D34">
            <v>27149047</v>
          </cell>
          <cell r="F34">
            <v>5014000</v>
          </cell>
        </row>
        <row r="35">
          <cell r="B35">
            <v>1994</v>
          </cell>
          <cell r="D35">
            <v>28839000</v>
          </cell>
          <cell r="F35">
            <v>13865000</v>
          </cell>
        </row>
        <row r="36">
          <cell r="B36">
            <v>1995</v>
          </cell>
          <cell r="D36">
            <v>30431080</v>
          </cell>
          <cell r="F36">
            <v>2427000</v>
          </cell>
        </row>
        <row r="37">
          <cell r="B37">
            <v>1996</v>
          </cell>
          <cell r="D37">
            <v>31121694</v>
          </cell>
          <cell r="F37">
            <v>21020000</v>
          </cell>
        </row>
        <row r="38">
          <cell r="B38">
            <v>1997</v>
          </cell>
          <cell r="D38">
            <v>30999041</v>
          </cell>
          <cell r="F38">
            <v>3683000</v>
          </cell>
        </row>
        <row r="39">
          <cell r="B39">
            <v>1998</v>
          </cell>
          <cell r="D39">
            <v>30949655</v>
          </cell>
          <cell r="F39">
            <v>-624000</v>
          </cell>
        </row>
        <row r="40">
          <cell r="B40">
            <v>1999</v>
          </cell>
          <cell r="D40">
            <v>30969430</v>
          </cell>
          <cell r="F40">
            <v>2409000</v>
          </cell>
        </row>
        <row r="41">
          <cell r="B41" t="str">
            <v>2000</v>
          </cell>
          <cell r="D41">
            <v>32117912</v>
          </cell>
          <cell r="F41">
            <v>8206000</v>
          </cell>
        </row>
        <row r="43">
          <cell r="A43" t="str">
            <v>4)</v>
          </cell>
          <cell r="B43" t="str">
            <v>Totals</v>
          </cell>
          <cell r="D43">
            <v>443248138.26151526</v>
          </cell>
          <cell r="F43">
            <v>79422000</v>
          </cell>
        </row>
        <row r="46">
          <cell r="A46" t="str">
            <v>5)</v>
          </cell>
          <cell r="B46" t="str">
            <v>Basic Catastrophe Provision</v>
          </cell>
          <cell r="F46">
            <v>0.1792</v>
          </cell>
        </row>
        <row r="48">
          <cell r="A48" t="str">
            <v>6)</v>
          </cell>
          <cell r="B48" t="str">
            <v>Catastrophe Provision w/ULAE</v>
          </cell>
          <cell r="F48">
            <v>0.2064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Maryland Catastrophe Factor</v>
          </cell>
          <cell r="F52">
            <v>0.2064</v>
          </cell>
        </row>
        <row r="54">
          <cell r="A54" t="str">
            <v>C:\files\Non-modelled Cats\Starting 6-1\7-25 presentatio\[HOCAT_2000-2.XLW]MARYLAND</v>
          </cell>
          <cell r="G54">
            <v>37259.71801539352</v>
          </cell>
        </row>
      </sheetData>
      <sheetData sheetId="31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MICHIGAN</v>
          </cell>
        </row>
        <row r="4">
          <cell r="A4" t="str">
            <v>BASIC CATASTROPHE PROVISION</v>
          </cell>
        </row>
        <row r="5">
          <cell r="A5">
            <v>21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3365432.359067098</v>
          </cell>
          <cell r="F12">
            <v>446000</v>
          </cell>
        </row>
        <row r="13">
          <cell r="B13">
            <v>1972</v>
          </cell>
          <cell r="D13">
            <v>3606291.572466176</v>
          </cell>
          <cell r="F13">
            <v>0</v>
          </cell>
        </row>
        <row r="14">
          <cell r="B14">
            <v>1973</v>
          </cell>
          <cell r="D14">
            <v>3864388.737631815</v>
          </cell>
          <cell r="F14">
            <v>283000</v>
          </cell>
        </row>
        <row r="15">
          <cell r="B15">
            <v>1974</v>
          </cell>
          <cell r="D15">
            <v>4140957.5502857314</v>
          </cell>
          <cell r="F15">
            <v>294000</v>
          </cell>
        </row>
        <row r="16">
          <cell r="B16">
            <v>1975</v>
          </cell>
          <cell r="D16">
            <v>4437320</v>
          </cell>
          <cell r="F16">
            <v>1122000</v>
          </cell>
        </row>
        <row r="17">
          <cell r="B17">
            <v>1976</v>
          </cell>
          <cell r="D17">
            <v>4986373.452209804</v>
          </cell>
          <cell r="F17">
            <v>864000</v>
          </cell>
        </row>
        <row r="18">
          <cell r="B18">
            <v>1977</v>
          </cell>
          <cell r="D18">
            <v>5937306.049875458</v>
          </cell>
          <cell r="F18">
            <v>254000</v>
          </cell>
        </row>
        <row r="19">
          <cell r="B19">
            <v>1978</v>
          </cell>
          <cell r="D19">
            <v>7719719.6113975085</v>
          </cell>
          <cell r="F19">
            <v>272000</v>
          </cell>
        </row>
        <row r="20">
          <cell r="B20">
            <v>1979</v>
          </cell>
          <cell r="D20">
            <v>9520620.54460508</v>
          </cell>
          <cell r="F20">
            <v>2323000</v>
          </cell>
        </row>
        <row r="21">
          <cell r="B21">
            <v>1980</v>
          </cell>
          <cell r="D21">
            <v>11976689.70760791</v>
          </cell>
          <cell r="F21">
            <v>5255000</v>
          </cell>
        </row>
        <row r="22">
          <cell r="B22">
            <v>1981</v>
          </cell>
          <cell r="D22">
            <v>13759178</v>
          </cell>
          <cell r="F22">
            <v>294000</v>
          </cell>
        </row>
        <row r="23">
          <cell r="B23">
            <v>1982</v>
          </cell>
          <cell r="D23">
            <v>14461267</v>
          </cell>
          <cell r="F23">
            <v>3421000</v>
          </cell>
        </row>
        <row r="24">
          <cell r="B24">
            <v>1983</v>
          </cell>
          <cell r="D24">
            <v>14313691</v>
          </cell>
          <cell r="F24">
            <v>14734000</v>
          </cell>
        </row>
        <row r="25">
          <cell r="B25">
            <v>1984</v>
          </cell>
          <cell r="D25">
            <v>14278650</v>
          </cell>
          <cell r="F25">
            <v>4865000</v>
          </cell>
        </row>
        <row r="26">
          <cell r="B26">
            <v>1985</v>
          </cell>
          <cell r="D26">
            <v>14349667</v>
          </cell>
          <cell r="F26">
            <v>2515000</v>
          </cell>
        </row>
        <row r="27">
          <cell r="B27">
            <v>1986</v>
          </cell>
          <cell r="D27">
            <v>13652141</v>
          </cell>
          <cell r="F27">
            <v>523000</v>
          </cell>
        </row>
        <row r="28">
          <cell r="B28">
            <v>1987</v>
          </cell>
          <cell r="D28">
            <v>13573025</v>
          </cell>
          <cell r="F28">
            <v>327000</v>
          </cell>
        </row>
        <row r="29">
          <cell r="B29">
            <v>1988</v>
          </cell>
          <cell r="D29">
            <v>14814789</v>
          </cell>
          <cell r="F29">
            <v>267000</v>
          </cell>
        </row>
        <row r="30">
          <cell r="B30">
            <v>1989</v>
          </cell>
          <cell r="D30">
            <v>16205498</v>
          </cell>
          <cell r="F30">
            <v>25000</v>
          </cell>
        </row>
        <row r="31">
          <cell r="B31">
            <v>1990</v>
          </cell>
          <cell r="D31">
            <v>17708641</v>
          </cell>
          <cell r="F31">
            <v>464000</v>
          </cell>
        </row>
        <row r="32">
          <cell r="B32">
            <v>1991</v>
          </cell>
          <cell r="D32">
            <v>19287517</v>
          </cell>
          <cell r="F32">
            <v>6201000</v>
          </cell>
        </row>
        <row r="33">
          <cell r="B33">
            <v>1992</v>
          </cell>
          <cell r="D33">
            <v>20173868</v>
          </cell>
          <cell r="F33">
            <v>1013000</v>
          </cell>
        </row>
        <row r="34">
          <cell r="B34">
            <v>1993</v>
          </cell>
          <cell r="D34">
            <v>21492188</v>
          </cell>
          <cell r="F34">
            <v>41000</v>
          </cell>
        </row>
        <row r="35">
          <cell r="B35">
            <v>1994</v>
          </cell>
          <cell r="D35">
            <v>23166192</v>
          </cell>
          <cell r="F35">
            <v>1850000</v>
          </cell>
        </row>
        <row r="36">
          <cell r="B36">
            <v>1995</v>
          </cell>
          <cell r="D36">
            <v>25501750</v>
          </cell>
          <cell r="F36">
            <v>4855000</v>
          </cell>
        </row>
        <row r="37">
          <cell r="B37">
            <v>1996</v>
          </cell>
          <cell r="D37">
            <v>28761106</v>
          </cell>
          <cell r="F37">
            <v>7448000</v>
          </cell>
        </row>
        <row r="38">
          <cell r="B38">
            <v>1997</v>
          </cell>
          <cell r="D38">
            <v>30502724</v>
          </cell>
          <cell r="F38">
            <v>14422000</v>
          </cell>
        </row>
        <row r="39">
          <cell r="B39">
            <v>1998</v>
          </cell>
          <cell r="D39">
            <v>31253404</v>
          </cell>
          <cell r="F39">
            <v>20248000</v>
          </cell>
        </row>
        <row r="40">
          <cell r="B40">
            <v>1999</v>
          </cell>
          <cell r="D40">
            <v>32900006</v>
          </cell>
          <cell r="F40">
            <v>35617000</v>
          </cell>
        </row>
        <row r="41">
          <cell r="B41" t="str">
            <v>2000</v>
          </cell>
          <cell r="D41">
            <v>34836785</v>
          </cell>
          <cell r="F41">
            <v>10922000</v>
          </cell>
        </row>
        <row r="43">
          <cell r="A43" t="str">
            <v>4)</v>
          </cell>
          <cell r="B43" t="str">
            <v>Totals</v>
          </cell>
          <cell r="D43">
            <v>474547186.58514655</v>
          </cell>
          <cell r="F43">
            <v>141165000</v>
          </cell>
        </row>
        <row r="46">
          <cell r="A46" t="str">
            <v>5)</v>
          </cell>
          <cell r="B46" t="str">
            <v>Basic Catastrophe Provision</v>
          </cell>
          <cell r="F46">
            <v>0.2975</v>
          </cell>
        </row>
        <row r="48">
          <cell r="A48" t="str">
            <v>6)</v>
          </cell>
          <cell r="B48" t="str">
            <v>Catastrophe Provision w/ULAE</v>
          </cell>
          <cell r="F48">
            <v>0.3427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Michigan Catastrophe Factor</v>
          </cell>
          <cell r="F52">
            <v>0.3427</v>
          </cell>
        </row>
        <row r="54">
          <cell r="A54" t="str">
            <v>C:\files\Non-modelled Cats\Starting 6-1\7-25 presentatio\[HOCAT_2000-2.XLW]MICHIGAN</v>
          </cell>
          <cell r="G54">
            <v>37259.71801539352</v>
          </cell>
        </row>
      </sheetData>
      <sheetData sheetId="32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MINNESOTA</v>
          </cell>
        </row>
        <row r="4">
          <cell r="A4" t="str">
            <v>BASIC CATASTROPHE PROVISION</v>
          </cell>
        </row>
        <row r="5">
          <cell r="A5">
            <v>22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731519.3749468084</v>
          </cell>
          <cell r="F12">
            <v>21000</v>
          </cell>
        </row>
        <row r="13">
          <cell r="B13">
            <v>1972</v>
          </cell>
          <cell r="D13">
            <v>804281.9395926456</v>
          </cell>
          <cell r="F13">
            <v>0</v>
          </cell>
        </row>
        <row r="14">
          <cell r="B14">
            <v>1973</v>
          </cell>
          <cell r="D14">
            <v>884282.0306734109</v>
          </cell>
          <cell r="F14">
            <v>0</v>
          </cell>
        </row>
        <row r="15">
          <cell r="B15">
            <v>1974</v>
          </cell>
          <cell r="D15">
            <v>972239.5484448366</v>
          </cell>
          <cell r="F15">
            <v>148000</v>
          </cell>
        </row>
        <row r="16">
          <cell r="B16">
            <v>1975</v>
          </cell>
          <cell r="D16">
            <v>1068946</v>
          </cell>
          <cell r="F16">
            <v>820000</v>
          </cell>
        </row>
        <row r="17">
          <cell r="B17">
            <v>1976</v>
          </cell>
          <cell r="D17">
            <v>1228472.4334767838</v>
          </cell>
          <cell r="F17">
            <v>43000</v>
          </cell>
        </row>
        <row r="18">
          <cell r="B18">
            <v>1977</v>
          </cell>
          <cell r="D18">
            <v>1473288.1926385155</v>
          </cell>
          <cell r="F18">
            <v>22000</v>
          </cell>
        </row>
        <row r="19">
          <cell r="B19">
            <v>1978</v>
          </cell>
          <cell r="D19">
            <v>1985969.9134272435</v>
          </cell>
          <cell r="F19">
            <v>67000</v>
          </cell>
        </row>
        <row r="20">
          <cell r="B20">
            <v>1979</v>
          </cell>
          <cell r="D20">
            <v>2325643.404742666</v>
          </cell>
          <cell r="F20">
            <v>2758000</v>
          </cell>
        </row>
        <row r="21">
          <cell r="B21">
            <v>1980</v>
          </cell>
          <cell r="D21">
            <v>2767626.187268367</v>
          </cell>
          <cell r="F21">
            <v>813000</v>
          </cell>
        </row>
        <row r="22">
          <cell r="B22">
            <v>1981</v>
          </cell>
          <cell r="D22">
            <v>2862315</v>
          </cell>
          <cell r="F22">
            <v>875000</v>
          </cell>
        </row>
        <row r="23">
          <cell r="B23">
            <v>1982</v>
          </cell>
          <cell r="D23">
            <v>2870319</v>
          </cell>
          <cell r="F23">
            <v>142000</v>
          </cell>
        </row>
        <row r="24">
          <cell r="B24">
            <v>1983</v>
          </cell>
          <cell r="D24">
            <v>2777245</v>
          </cell>
          <cell r="F24">
            <v>1217000</v>
          </cell>
        </row>
        <row r="25">
          <cell r="B25">
            <v>1984</v>
          </cell>
          <cell r="D25">
            <v>2821011</v>
          </cell>
          <cell r="F25">
            <v>790000</v>
          </cell>
        </row>
        <row r="26">
          <cell r="B26">
            <v>1985</v>
          </cell>
          <cell r="D26">
            <v>3029316</v>
          </cell>
          <cell r="F26">
            <v>25000</v>
          </cell>
        </row>
        <row r="27">
          <cell r="B27">
            <v>1986</v>
          </cell>
          <cell r="D27">
            <v>3539007</v>
          </cell>
          <cell r="F27">
            <v>90000</v>
          </cell>
        </row>
        <row r="28">
          <cell r="B28">
            <v>1987</v>
          </cell>
          <cell r="D28">
            <v>4086186</v>
          </cell>
          <cell r="F28">
            <v>871000</v>
          </cell>
        </row>
        <row r="29">
          <cell r="B29">
            <v>1988</v>
          </cell>
          <cell r="D29">
            <v>4651366</v>
          </cell>
          <cell r="F29">
            <v>9000</v>
          </cell>
        </row>
        <row r="30">
          <cell r="B30">
            <v>1989</v>
          </cell>
          <cell r="D30">
            <v>5099395</v>
          </cell>
          <cell r="F30">
            <v>370000</v>
          </cell>
        </row>
        <row r="31">
          <cell r="B31">
            <v>1990</v>
          </cell>
          <cell r="D31">
            <v>5365445</v>
          </cell>
          <cell r="F31">
            <v>714000</v>
          </cell>
        </row>
        <row r="32">
          <cell r="B32">
            <v>1991</v>
          </cell>
          <cell r="D32">
            <v>5519497</v>
          </cell>
          <cell r="F32">
            <v>764000</v>
          </cell>
        </row>
        <row r="33">
          <cell r="B33">
            <v>1992</v>
          </cell>
          <cell r="D33">
            <v>5719858</v>
          </cell>
          <cell r="F33">
            <v>430000</v>
          </cell>
        </row>
        <row r="34">
          <cell r="B34">
            <v>1993</v>
          </cell>
          <cell r="D34">
            <v>5859889</v>
          </cell>
          <cell r="F34">
            <v>422000</v>
          </cell>
        </row>
        <row r="35">
          <cell r="B35">
            <v>1994</v>
          </cell>
          <cell r="D35">
            <v>5901932</v>
          </cell>
          <cell r="F35">
            <v>356000</v>
          </cell>
        </row>
        <row r="36">
          <cell r="B36">
            <v>1995</v>
          </cell>
          <cell r="D36">
            <v>6222733</v>
          </cell>
          <cell r="F36">
            <v>6000</v>
          </cell>
        </row>
        <row r="37">
          <cell r="B37">
            <v>1996</v>
          </cell>
          <cell r="D37">
            <v>6543222</v>
          </cell>
          <cell r="F37">
            <v>2096000</v>
          </cell>
        </row>
        <row r="38">
          <cell r="B38">
            <v>1997</v>
          </cell>
          <cell r="D38">
            <v>6853448</v>
          </cell>
          <cell r="F38">
            <v>3750000</v>
          </cell>
        </row>
        <row r="39">
          <cell r="B39">
            <v>1998</v>
          </cell>
          <cell r="D39">
            <v>7116595</v>
          </cell>
          <cell r="F39">
            <v>68850000</v>
          </cell>
        </row>
        <row r="40">
          <cell r="B40">
            <v>1999</v>
          </cell>
          <cell r="D40">
            <v>7355554</v>
          </cell>
          <cell r="F40">
            <v>11157000</v>
          </cell>
        </row>
        <row r="41">
          <cell r="B41" t="str">
            <v>2000</v>
          </cell>
          <cell r="D41">
            <v>7639139</v>
          </cell>
          <cell r="F41">
            <v>9149000</v>
          </cell>
        </row>
        <row r="43">
          <cell r="A43" t="str">
            <v>4)</v>
          </cell>
          <cell r="B43" t="str">
            <v>Totals</v>
          </cell>
          <cell r="D43">
            <v>116075741.02521127</v>
          </cell>
          <cell r="F43">
            <v>106775000</v>
          </cell>
        </row>
        <row r="46">
          <cell r="A46" t="str">
            <v>5)</v>
          </cell>
          <cell r="B46" t="str">
            <v>Basic Catastrophe Provision</v>
          </cell>
          <cell r="F46">
            <v>0.9199</v>
          </cell>
        </row>
        <row r="48">
          <cell r="A48" t="str">
            <v>6)</v>
          </cell>
          <cell r="B48" t="str">
            <v>Catastrophe Provision w/ULAE</v>
          </cell>
          <cell r="F48">
            <v>1.0597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Minnesota Catastrophe Factor</v>
          </cell>
          <cell r="F52">
            <v>1.0597</v>
          </cell>
        </row>
        <row r="54">
          <cell r="A54" t="str">
            <v>C:\files\Non-modelled Cats\Starting 6-1\7-25 presentatio\[HOCAT_2000-2.XLW]MINNESOTA</v>
          </cell>
          <cell r="G54">
            <v>37259.71801539352</v>
          </cell>
        </row>
      </sheetData>
      <sheetData sheetId="33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MISSISSIPPI</v>
          </cell>
        </row>
        <row r="4">
          <cell r="A4" t="str">
            <v>BASIC CATASTROPHE PROVISION</v>
          </cell>
        </row>
        <row r="5">
          <cell r="A5">
            <v>23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0</v>
          </cell>
          <cell r="F12">
            <v>0</v>
          </cell>
        </row>
        <row r="13">
          <cell r="B13">
            <v>1972</v>
          </cell>
          <cell r="D13">
            <v>0</v>
          </cell>
          <cell r="F13">
            <v>0</v>
          </cell>
        </row>
        <row r="14">
          <cell r="B14">
            <v>1973</v>
          </cell>
          <cell r="D14">
            <v>0</v>
          </cell>
          <cell r="F14">
            <v>0</v>
          </cell>
        </row>
        <row r="15">
          <cell r="B15">
            <v>1974</v>
          </cell>
          <cell r="D15">
            <v>0</v>
          </cell>
          <cell r="F15">
            <v>0</v>
          </cell>
        </row>
        <row r="16">
          <cell r="B16">
            <v>1975</v>
          </cell>
          <cell r="D16">
            <v>0</v>
          </cell>
          <cell r="F16">
            <v>0</v>
          </cell>
        </row>
        <row r="17">
          <cell r="B17">
            <v>1976</v>
          </cell>
          <cell r="D17">
            <v>0</v>
          </cell>
          <cell r="F17">
            <v>0</v>
          </cell>
        </row>
        <row r="18">
          <cell r="B18">
            <v>1977</v>
          </cell>
          <cell r="D18">
            <v>0</v>
          </cell>
          <cell r="F18">
            <v>0</v>
          </cell>
        </row>
        <row r="19">
          <cell r="B19">
            <v>1978</v>
          </cell>
          <cell r="D19">
            <v>0</v>
          </cell>
          <cell r="F19">
            <v>0</v>
          </cell>
        </row>
        <row r="20">
          <cell r="B20">
            <v>1979</v>
          </cell>
          <cell r="D20">
            <v>0</v>
          </cell>
          <cell r="F20">
            <v>0</v>
          </cell>
        </row>
        <row r="21">
          <cell r="B21">
            <v>1980</v>
          </cell>
          <cell r="D21">
            <v>0</v>
          </cell>
          <cell r="F21">
            <v>0</v>
          </cell>
        </row>
        <row r="22">
          <cell r="B22">
            <v>1981</v>
          </cell>
          <cell r="D22">
            <v>592978</v>
          </cell>
          <cell r="F22">
            <v>36000</v>
          </cell>
        </row>
        <row r="23">
          <cell r="B23">
            <v>1982</v>
          </cell>
          <cell r="D23">
            <v>604736</v>
          </cell>
          <cell r="F23">
            <v>307000</v>
          </cell>
        </row>
        <row r="24">
          <cell r="B24">
            <v>1983</v>
          </cell>
          <cell r="D24">
            <v>584965</v>
          </cell>
          <cell r="F24">
            <v>440000</v>
          </cell>
        </row>
        <row r="25">
          <cell r="B25">
            <v>1984</v>
          </cell>
          <cell r="D25">
            <v>620308</v>
          </cell>
          <cell r="F25">
            <v>208000</v>
          </cell>
        </row>
        <row r="26">
          <cell r="B26">
            <v>1985</v>
          </cell>
          <cell r="D26">
            <v>758486</v>
          </cell>
          <cell r="F26">
            <v>280000</v>
          </cell>
        </row>
        <row r="27">
          <cell r="B27">
            <v>1986</v>
          </cell>
          <cell r="D27">
            <v>1239130</v>
          </cell>
          <cell r="F27">
            <v>699000</v>
          </cell>
        </row>
        <row r="28">
          <cell r="B28">
            <v>1987</v>
          </cell>
          <cell r="D28">
            <v>1711246</v>
          </cell>
          <cell r="F28">
            <v>1875000</v>
          </cell>
        </row>
        <row r="29">
          <cell r="B29">
            <v>1988</v>
          </cell>
          <cell r="D29">
            <v>1923912</v>
          </cell>
          <cell r="F29">
            <v>190000</v>
          </cell>
        </row>
        <row r="30">
          <cell r="B30">
            <v>1989</v>
          </cell>
          <cell r="D30">
            <v>2180367</v>
          </cell>
          <cell r="F30">
            <v>2037000</v>
          </cell>
        </row>
        <row r="31">
          <cell r="B31">
            <v>1990</v>
          </cell>
          <cell r="D31">
            <v>2389888</v>
          </cell>
          <cell r="F31">
            <v>0</v>
          </cell>
        </row>
        <row r="32">
          <cell r="B32">
            <v>1991</v>
          </cell>
          <cell r="D32">
            <v>2458537</v>
          </cell>
          <cell r="F32">
            <v>3241000</v>
          </cell>
        </row>
        <row r="33">
          <cell r="B33">
            <v>1992</v>
          </cell>
          <cell r="D33">
            <v>2428010</v>
          </cell>
          <cell r="F33">
            <v>390000</v>
          </cell>
        </row>
        <row r="34">
          <cell r="B34">
            <v>1993</v>
          </cell>
          <cell r="D34">
            <v>2399212</v>
          </cell>
          <cell r="F34">
            <v>207000</v>
          </cell>
        </row>
        <row r="35">
          <cell r="B35">
            <v>1994</v>
          </cell>
          <cell r="D35">
            <v>2459763</v>
          </cell>
          <cell r="F35">
            <v>2764000</v>
          </cell>
        </row>
        <row r="36">
          <cell r="B36">
            <v>1995</v>
          </cell>
          <cell r="D36">
            <v>2623095</v>
          </cell>
          <cell r="F36">
            <v>612000</v>
          </cell>
        </row>
        <row r="37">
          <cell r="B37">
            <v>1996</v>
          </cell>
          <cell r="D37">
            <v>2878235</v>
          </cell>
          <cell r="F37">
            <v>4526000</v>
          </cell>
        </row>
        <row r="38">
          <cell r="B38">
            <v>1997</v>
          </cell>
          <cell r="D38">
            <v>3133645</v>
          </cell>
          <cell r="F38">
            <v>209000</v>
          </cell>
        </row>
        <row r="39">
          <cell r="B39">
            <v>1998</v>
          </cell>
          <cell r="D39">
            <v>3431660</v>
          </cell>
          <cell r="F39">
            <v>1551000</v>
          </cell>
        </row>
        <row r="40">
          <cell r="B40">
            <v>1999</v>
          </cell>
          <cell r="D40">
            <v>3727742</v>
          </cell>
          <cell r="F40">
            <v>442000</v>
          </cell>
        </row>
        <row r="41">
          <cell r="B41" t="str">
            <v>2000</v>
          </cell>
          <cell r="D41">
            <v>4093248</v>
          </cell>
          <cell r="F41">
            <v>573000</v>
          </cell>
        </row>
        <row r="43">
          <cell r="A43" t="str">
            <v>4)</v>
          </cell>
          <cell r="B43" t="str">
            <v>Totals</v>
          </cell>
          <cell r="D43">
            <v>42239163</v>
          </cell>
          <cell r="F43">
            <v>20587000</v>
          </cell>
        </row>
        <row r="46">
          <cell r="A46" t="str">
            <v>5)</v>
          </cell>
          <cell r="B46" t="str">
            <v>Basic Catastrophe Provision</v>
          </cell>
          <cell r="F46">
            <v>0.4874</v>
          </cell>
        </row>
        <row r="48">
          <cell r="A48" t="str">
            <v>6)</v>
          </cell>
          <cell r="B48" t="str">
            <v>Catastrophe Provision w/ULAE</v>
          </cell>
          <cell r="F48">
            <v>0.5615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Mississippi Catastrophe Factor</v>
          </cell>
          <cell r="F52">
            <v>0.5615</v>
          </cell>
        </row>
        <row r="54">
          <cell r="A54" t="str">
            <v>C:\files\Non-modelled Cats\Starting 6-1\7-25 presentatio\[HOCAT_2000-2.XLW]MISSISSIPPI</v>
          </cell>
          <cell r="G54">
            <v>37259.71801539352</v>
          </cell>
        </row>
      </sheetData>
      <sheetData sheetId="34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MISSOURI</v>
          </cell>
        </row>
        <row r="4">
          <cell r="A4" t="str">
            <v>BASIC CATASTROPHE PROVISION</v>
          </cell>
        </row>
        <row r="5">
          <cell r="A5">
            <v>24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748660.0025699892</v>
          </cell>
          <cell r="F12">
            <v>295000</v>
          </cell>
        </row>
        <row r="13">
          <cell r="B13">
            <v>1972</v>
          </cell>
          <cell r="D13">
            <v>819355.79550908</v>
          </cell>
          <cell r="F13">
            <v>83000</v>
          </cell>
        </row>
        <row r="14">
          <cell r="B14">
            <v>1973</v>
          </cell>
          <cell r="D14">
            <v>896727.3760181359</v>
          </cell>
          <cell r="F14">
            <v>376000</v>
          </cell>
        </row>
        <row r="15">
          <cell r="B15">
            <v>1974</v>
          </cell>
          <cell r="D15">
            <v>981405.1371916613</v>
          </cell>
          <cell r="F15">
            <v>4218000</v>
          </cell>
        </row>
        <row r="16">
          <cell r="B16">
            <v>1975</v>
          </cell>
          <cell r="D16">
            <v>1074079</v>
          </cell>
          <cell r="F16">
            <v>559000</v>
          </cell>
        </row>
        <row r="17">
          <cell r="B17">
            <v>1976</v>
          </cell>
          <cell r="D17">
            <v>1205356.9910009038</v>
          </cell>
          <cell r="F17">
            <v>65000</v>
          </cell>
        </row>
        <row r="18">
          <cell r="B18">
            <v>1977</v>
          </cell>
          <cell r="D18">
            <v>1307400.0851546978</v>
          </cell>
          <cell r="F18">
            <v>447000</v>
          </cell>
        </row>
        <row r="19">
          <cell r="B19">
            <v>1978</v>
          </cell>
          <cell r="D19">
            <v>1528014.9937685584</v>
          </cell>
          <cell r="F19">
            <v>65000</v>
          </cell>
        </row>
        <row r="20">
          <cell r="B20">
            <v>1979</v>
          </cell>
          <cell r="D20">
            <v>1657085.4188955952</v>
          </cell>
          <cell r="F20">
            <v>1940000</v>
          </cell>
        </row>
        <row r="21">
          <cell r="B21">
            <v>1980</v>
          </cell>
          <cell r="D21">
            <v>1748756.5429507187</v>
          </cell>
          <cell r="F21">
            <v>481000</v>
          </cell>
        </row>
        <row r="22">
          <cell r="B22">
            <v>1981</v>
          </cell>
          <cell r="D22">
            <v>1899677</v>
          </cell>
          <cell r="F22">
            <v>624000</v>
          </cell>
        </row>
        <row r="23">
          <cell r="B23">
            <v>1982</v>
          </cell>
          <cell r="D23">
            <v>2031919</v>
          </cell>
          <cell r="F23">
            <v>2675000</v>
          </cell>
        </row>
        <row r="24">
          <cell r="B24">
            <v>1983</v>
          </cell>
          <cell r="D24">
            <v>1950602</v>
          </cell>
          <cell r="F24">
            <v>813000</v>
          </cell>
        </row>
        <row r="25">
          <cell r="B25">
            <v>1984</v>
          </cell>
          <cell r="D25">
            <v>2082217</v>
          </cell>
          <cell r="F25">
            <v>3615000</v>
          </cell>
        </row>
        <row r="26">
          <cell r="B26">
            <v>1985</v>
          </cell>
          <cell r="D26">
            <v>2398193</v>
          </cell>
          <cell r="F26">
            <v>1879000</v>
          </cell>
        </row>
        <row r="27">
          <cell r="B27">
            <v>1986</v>
          </cell>
          <cell r="D27">
            <v>2782086</v>
          </cell>
          <cell r="F27">
            <v>388000</v>
          </cell>
        </row>
        <row r="28">
          <cell r="B28">
            <v>1987</v>
          </cell>
          <cell r="D28">
            <v>3246423</v>
          </cell>
          <cell r="F28">
            <v>625000</v>
          </cell>
        </row>
        <row r="29">
          <cell r="B29">
            <v>1988</v>
          </cell>
          <cell r="D29">
            <v>3588145</v>
          </cell>
          <cell r="F29">
            <v>121000</v>
          </cell>
        </row>
        <row r="30">
          <cell r="B30">
            <v>1989</v>
          </cell>
          <cell r="D30">
            <v>3858689</v>
          </cell>
          <cell r="F30">
            <v>376000</v>
          </cell>
        </row>
        <row r="31">
          <cell r="B31">
            <v>1990</v>
          </cell>
          <cell r="D31">
            <v>4083888</v>
          </cell>
          <cell r="F31">
            <v>1501000</v>
          </cell>
        </row>
        <row r="32">
          <cell r="B32">
            <v>1991</v>
          </cell>
          <cell r="D32">
            <v>4326154</v>
          </cell>
          <cell r="F32">
            <v>2370000</v>
          </cell>
        </row>
        <row r="33">
          <cell r="B33">
            <v>1992</v>
          </cell>
          <cell r="D33">
            <v>4171362</v>
          </cell>
          <cell r="F33">
            <v>704000</v>
          </cell>
        </row>
        <row r="34">
          <cell r="B34">
            <v>1993</v>
          </cell>
          <cell r="D34">
            <v>3993066</v>
          </cell>
          <cell r="F34">
            <v>2227000</v>
          </cell>
        </row>
        <row r="35">
          <cell r="B35">
            <v>1994</v>
          </cell>
          <cell r="D35">
            <v>4099556</v>
          </cell>
          <cell r="F35">
            <v>3979000</v>
          </cell>
        </row>
        <row r="36">
          <cell r="B36">
            <v>1995</v>
          </cell>
          <cell r="D36">
            <v>4282047</v>
          </cell>
          <cell r="F36">
            <v>3974000</v>
          </cell>
        </row>
        <row r="37">
          <cell r="B37">
            <v>1996</v>
          </cell>
          <cell r="D37">
            <v>4565126</v>
          </cell>
          <cell r="F37">
            <v>4841000</v>
          </cell>
        </row>
        <row r="38">
          <cell r="B38">
            <v>1997</v>
          </cell>
          <cell r="D38">
            <v>4932842</v>
          </cell>
          <cell r="F38">
            <v>-232000</v>
          </cell>
        </row>
        <row r="39">
          <cell r="B39">
            <v>1998</v>
          </cell>
          <cell r="D39">
            <v>5459104</v>
          </cell>
          <cell r="F39">
            <v>1784000</v>
          </cell>
        </row>
        <row r="40">
          <cell r="B40">
            <v>1999</v>
          </cell>
          <cell r="D40">
            <v>6011216</v>
          </cell>
          <cell r="F40">
            <v>1267000</v>
          </cell>
        </row>
        <row r="41">
          <cell r="B41" t="str">
            <v>2000</v>
          </cell>
          <cell r="D41">
            <v>6656491</v>
          </cell>
          <cell r="F41">
            <v>69000</v>
          </cell>
        </row>
        <row r="43">
          <cell r="A43" t="str">
            <v>4)</v>
          </cell>
          <cell r="B43" t="str">
            <v>Totals</v>
          </cell>
          <cell r="D43">
            <v>88385644.34305933</v>
          </cell>
          <cell r="F43">
            <v>42129000</v>
          </cell>
        </row>
        <row r="46">
          <cell r="A46" t="str">
            <v>5)</v>
          </cell>
          <cell r="B46" t="str">
            <v>Basic Catastrophe Provision</v>
          </cell>
          <cell r="F46">
            <v>0.4766</v>
          </cell>
        </row>
        <row r="48">
          <cell r="A48" t="str">
            <v>6)</v>
          </cell>
          <cell r="B48" t="str">
            <v>Catastrophe Provision w/ULAE</v>
          </cell>
          <cell r="F48">
            <v>0.549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Missouri Catastrophe Factor</v>
          </cell>
          <cell r="F52">
            <v>0.549</v>
          </cell>
        </row>
        <row r="54">
          <cell r="A54" t="str">
            <v>C:\files\Non-modelled Cats\Starting 6-1\7-25 presentatio\[HOCAT_2000-2.XLW]MISSOURI</v>
          </cell>
          <cell r="G54">
            <v>37259.71801539352</v>
          </cell>
        </row>
      </sheetData>
      <sheetData sheetId="35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MONTANA</v>
          </cell>
        </row>
        <row r="4">
          <cell r="A4" t="str">
            <v>BASIC CATASTROPHE PROVISION</v>
          </cell>
        </row>
        <row r="5">
          <cell r="A5">
            <v>25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92812.63491962117</v>
          </cell>
          <cell r="F12">
            <v>0</v>
          </cell>
        </row>
        <row r="13">
          <cell r="B13">
            <v>1972</v>
          </cell>
          <cell r="D13">
            <v>105818.91510133592</v>
          </cell>
          <cell r="F13">
            <v>0</v>
          </cell>
        </row>
        <row r="14">
          <cell r="B14">
            <v>1973</v>
          </cell>
          <cell r="D14">
            <v>120647.8277760487</v>
          </cell>
          <cell r="F14">
            <v>0</v>
          </cell>
        </row>
        <row r="15">
          <cell r="B15">
            <v>1974</v>
          </cell>
          <cell r="D15">
            <v>137554.78718658065</v>
          </cell>
          <cell r="F15">
            <v>1000</v>
          </cell>
        </row>
        <row r="16">
          <cell r="B16">
            <v>1975</v>
          </cell>
          <cell r="D16">
            <v>156831</v>
          </cell>
          <cell r="F16">
            <v>318000</v>
          </cell>
        </row>
        <row r="17">
          <cell r="B17">
            <v>1976</v>
          </cell>
          <cell r="D17">
            <v>186762.163224517</v>
          </cell>
          <cell r="F17">
            <v>127000</v>
          </cell>
        </row>
        <row r="18">
          <cell r="B18">
            <v>1977</v>
          </cell>
          <cell r="D18">
            <v>235107.59529642333</v>
          </cell>
          <cell r="F18">
            <v>3000</v>
          </cell>
        </row>
        <row r="19">
          <cell r="B19">
            <v>1978</v>
          </cell>
          <cell r="D19">
            <v>302874.61145194276</v>
          </cell>
          <cell r="F19">
            <v>2000</v>
          </cell>
        </row>
        <row r="20">
          <cell r="B20">
            <v>1979</v>
          </cell>
          <cell r="D20">
            <v>337634.60855904466</v>
          </cell>
          <cell r="F20">
            <v>7000</v>
          </cell>
        </row>
        <row r="21">
          <cell r="B21">
            <v>1980</v>
          </cell>
          <cell r="D21">
            <v>416054.9572235674</v>
          </cell>
          <cell r="F21">
            <v>16000</v>
          </cell>
        </row>
        <row r="22">
          <cell r="B22">
            <v>1981</v>
          </cell>
          <cell r="D22">
            <v>455988</v>
          </cell>
          <cell r="F22">
            <v>0</v>
          </cell>
        </row>
        <row r="23">
          <cell r="B23">
            <v>1982</v>
          </cell>
          <cell r="D23">
            <v>485127</v>
          </cell>
          <cell r="F23">
            <v>1017000</v>
          </cell>
        </row>
        <row r="24">
          <cell r="B24">
            <v>1983</v>
          </cell>
          <cell r="D24">
            <v>512887</v>
          </cell>
          <cell r="F24">
            <v>31000</v>
          </cell>
        </row>
        <row r="25">
          <cell r="B25">
            <v>1984</v>
          </cell>
          <cell r="D25">
            <v>570413</v>
          </cell>
          <cell r="F25">
            <v>27000</v>
          </cell>
        </row>
        <row r="26">
          <cell r="B26">
            <v>1985</v>
          </cell>
          <cell r="D26">
            <v>626272</v>
          </cell>
          <cell r="F26">
            <v>9000</v>
          </cell>
        </row>
        <row r="27">
          <cell r="B27">
            <v>1986</v>
          </cell>
          <cell r="D27">
            <v>772992</v>
          </cell>
          <cell r="F27">
            <v>0</v>
          </cell>
        </row>
        <row r="28">
          <cell r="B28">
            <v>1987</v>
          </cell>
          <cell r="D28">
            <v>949025</v>
          </cell>
          <cell r="F28">
            <v>0</v>
          </cell>
        </row>
        <row r="29">
          <cell r="B29">
            <v>1988</v>
          </cell>
          <cell r="D29">
            <v>1092300</v>
          </cell>
          <cell r="F29">
            <v>166000</v>
          </cell>
        </row>
        <row r="30">
          <cell r="B30">
            <v>1989</v>
          </cell>
          <cell r="D30">
            <v>1182788</v>
          </cell>
          <cell r="F30">
            <v>624000</v>
          </cell>
        </row>
        <row r="31">
          <cell r="B31">
            <v>1990</v>
          </cell>
          <cell r="D31">
            <v>1227617</v>
          </cell>
          <cell r="F31">
            <v>1175000</v>
          </cell>
        </row>
        <row r="32">
          <cell r="B32">
            <v>1991</v>
          </cell>
          <cell r="D32">
            <v>1232774</v>
          </cell>
          <cell r="F32">
            <v>7093000</v>
          </cell>
        </row>
        <row r="33">
          <cell r="B33">
            <v>1992</v>
          </cell>
          <cell r="D33">
            <v>1183568</v>
          </cell>
          <cell r="F33">
            <v>535000</v>
          </cell>
        </row>
        <row r="34">
          <cell r="B34">
            <v>1993</v>
          </cell>
          <cell r="D34">
            <v>1149343</v>
          </cell>
          <cell r="F34">
            <v>191000</v>
          </cell>
        </row>
        <row r="35">
          <cell r="B35">
            <v>1994</v>
          </cell>
          <cell r="D35">
            <v>1185562</v>
          </cell>
          <cell r="F35">
            <v>21000</v>
          </cell>
        </row>
        <row r="36">
          <cell r="B36">
            <v>1995</v>
          </cell>
          <cell r="D36">
            <v>1359504</v>
          </cell>
          <cell r="F36">
            <v>18000</v>
          </cell>
        </row>
        <row r="37">
          <cell r="B37">
            <v>1996</v>
          </cell>
          <cell r="D37">
            <v>1460658</v>
          </cell>
          <cell r="F37">
            <v>135000</v>
          </cell>
        </row>
        <row r="38">
          <cell r="B38">
            <v>1997</v>
          </cell>
          <cell r="D38">
            <v>1521319</v>
          </cell>
          <cell r="F38">
            <v>2427000</v>
          </cell>
        </row>
        <row r="39">
          <cell r="B39">
            <v>1998</v>
          </cell>
          <cell r="D39">
            <v>1581188</v>
          </cell>
          <cell r="F39">
            <v>1377000</v>
          </cell>
        </row>
        <row r="40">
          <cell r="B40">
            <v>1999</v>
          </cell>
          <cell r="D40">
            <v>1621660</v>
          </cell>
          <cell r="F40">
            <v>106000</v>
          </cell>
        </row>
        <row r="41">
          <cell r="B41" t="str">
            <v>2000</v>
          </cell>
          <cell r="D41">
            <v>1649727</v>
          </cell>
          <cell r="F41">
            <v>1060000</v>
          </cell>
        </row>
        <row r="43">
          <cell r="A43" t="str">
            <v>4)</v>
          </cell>
          <cell r="B43" t="str">
            <v>Totals</v>
          </cell>
          <cell r="D43">
            <v>23912811.10073908</v>
          </cell>
          <cell r="F43">
            <v>16486000</v>
          </cell>
        </row>
        <row r="46">
          <cell r="A46" t="str">
            <v>5)</v>
          </cell>
          <cell r="B46" t="str">
            <v>Basic Catastrophe Provision</v>
          </cell>
          <cell r="F46">
            <v>0.6894</v>
          </cell>
        </row>
        <row r="48">
          <cell r="A48" t="str">
            <v>6)</v>
          </cell>
          <cell r="B48" t="str">
            <v>Catastrophe Provision w/ULAE</v>
          </cell>
          <cell r="F48">
            <v>0.7942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Montana Catastrophe Factor</v>
          </cell>
          <cell r="F52">
            <v>0.7942</v>
          </cell>
        </row>
        <row r="54">
          <cell r="A54" t="str">
            <v>C:\files\Non-modelled Cats\Starting 6-1\7-25 presentatio\[HOCAT_2000-2.XLW]MONTANA</v>
          </cell>
          <cell r="G54">
            <v>37259.71801539352</v>
          </cell>
        </row>
      </sheetData>
      <sheetData sheetId="36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NEBRASKA</v>
          </cell>
        </row>
        <row r="4">
          <cell r="A4" t="str">
            <v>BASIC CATASTROPHE PROVISION</v>
          </cell>
        </row>
        <row r="5">
          <cell r="A5">
            <v>26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205939.6948591911</v>
          </cell>
          <cell r="F12">
            <v>8000</v>
          </cell>
        </row>
        <row r="13">
          <cell r="B13">
            <v>1972</v>
          </cell>
          <cell r="D13">
            <v>224176.83281714568</v>
          </cell>
          <cell r="F13">
            <v>0</v>
          </cell>
        </row>
        <row r="14">
          <cell r="B14">
            <v>1973</v>
          </cell>
          <cell r="D14">
            <v>244028.97365798242</v>
          </cell>
          <cell r="F14">
            <v>14000</v>
          </cell>
        </row>
        <row r="15">
          <cell r="B15">
            <v>1974</v>
          </cell>
          <cell r="D15">
            <v>265639.1351248215</v>
          </cell>
          <cell r="F15">
            <v>2000</v>
          </cell>
        </row>
        <row r="16">
          <cell r="B16">
            <v>1975</v>
          </cell>
          <cell r="D16">
            <v>289163</v>
          </cell>
          <cell r="F16">
            <v>1492000</v>
          </cell>
        </row>
        <row r="17">
          <cell r="B17">
            <v>1976</v>
          </cell>
          <cell r="D17">
            <v>326909.728</v>
          </cell>
          <cell r="F17">
            <v>248000</v>
          </cell>
        </row>
        <row r="18">
          <cell r="B18">
            <v>1977</v>
          </cell>
          <cell r="D18">
            <v>384688.1864633494</v>
          </cell>
          <cell r="F18">
            <v>58000</v>
          </cell>
        </row>
        <row r="19">
          <cell r="B19">
            <v>1978</v>
          </cell>
          <cell r="D19">
            <v>497385.87925489957</v>
          </cell>
          <cell r="F19">
            <v>474000</v>
          </cell>
        </row>
        <row r="20">
          <cell r="B20">
            <v>1979</v>
          </cell>
          <cell r="D20">
            <v>579793.5539439606</v>
          </cell>
          <cell r="F20">
            <v>137000</v>
          </cell>
        </row>
        <row r="21">
          <cell r="B21">
            <v>1980</v>
          </cell>
          <cell r="D21">
            <v>662481.7761765368</v>
          </cell>
          <cell r="F21">
            <v>3235000</v>
          </cell>
        </row>
        <row r="22">
          <cell r="B22">
            <v>1981</v>
          </cell>
          <cell r="D22">
            <v>724905</v>
          </cell>
          <cell r="F22">
            <v>67000</v>
          </cell>
        </row>
        <row r="23">
          <cell r="B23">
            <v>1982</v>
          </cell>
          <cell r="D23">
            <v>722528</v>
          </cell>
          <cell r="F23">
            <v>90000</v>
          </cell>
        </row>
        <row r="24">
          <cell r="B24">
            <v>1983</v>
          </cell>
          <cell r="D24">
            <v>705586</v>
          </cell>
          <cell r="F24">
            <v>9000</v>
          </cell>
        </row>
        <row r="25">
          <cell r="B25">
            <v>1984</v>
          </cell>
          <cell r="D25">
            <v>745042</v>
          </cell>
          <cell r="F25">
            <v>208000</v>
          </cell>
        </row>
        <row r="26">
          <cell r="B26">
            <v>1985</v>
          </cell>
          <cell r="D26">
            <v>785194</v>
          </cell>
          <cell r="F26">
            <v>527000</v>
          </cell>
        </row>
        <row r="27">
          <cell r="B27">
            <v>1986</v>
          </cell>
          <cell r="D27">
            <v>854909</v>
          </cell>
          <cell r="F27">
            <v>1933000</v>
          </cell>
        </row>
        <row r="28">
          <cell r="B28">
            <v>1987</v>
          </cell>
          <cell r="D28">
            <v>926152</v>
          </cell>
          <cell r="F28">
            <v>367000</v>
          </cell>
        </row>
        <row r="29">
          <cell r="B29">
            <v>1988</v>
          </cell>
          <cell r="D29">
            <v>993269</v>
          </cell>
          <cell r="F29">
            <v>321000</v>
          </cell>
        </row>
        <row r="30">
          <cell r="B30">
            <v>1989</v>
          </cell>
          <cell r="D30">
            <v>1102034</v>
          </cell>
          <cell r="F30">
            <v>1498000</v>
          </cell>
        </row>
        <row r="31">
          <cell r="B31">
            <v>1990</v>
          </cell>
          <cell r="D31">
            <v>1193278</v>
          </cell>
          <cell r="F31">
            <v>203000</v>
          </cell>
        </row>
        <row r="32">
          <cell r="B32">
            <v>1991</v>
          </cell>
          <cell r="D32">
            <v>1305449</v>
          </cell>
          <cell r="F32">
            <v>2810000</v>
          </cell>
        </row>
        <row r="33">
          <cell r="B33">
            <v>1992</v>
          </cell>
          <cell r="D33">
            <v>1282564</v>
          </cell>
          <cell r="F33">
            <v>508000</v>
          </cell>
        </row>
        <row r="34">
          <cell r="B34">
            <v>1993</v>
          </cell>
          <cell r="D34">
            <v>1285188</v>
          </cell>
          <cell r="F34">
            <v>1282000</v>
          </cell>
        </row>
        <row r="35">
          <cell r="B35">
            <v>1994</v>
          </cell>
          <cell r="D35">
            <v>1312885</v>
          </cell>
          <cell r="F35">
            <v>279000</v>
          </cell>
        </row>
        <row r="36">
          <cell r="B36">
            <v>1995</v>
          </cell>
          <cell r="D36">
            <v>1439462</v>
          </cell>
          <cell r="F36">
            <v>2108000</v>
          </cell>
        </row>
        <row r="37">
          <cell r="B37">
            <v>1996</v>
          </cell>
          <cell r="D37">
            <v>1578396</v>
          </cell>
          <cell r="F37">
            <v>5221000</v>
          </cell>
        </row>
        <row r="38">
          <cell r="B38">
            <v>1997</v>
          </cell>
          <cell r="D38">
            <v>1800096</v>
          </cell>
          <cell r="F38">
            <v>2436000</v>
          </cell>
        </row>
        <row r="39">
          <cell r="B39">
            <v>1998</v>
          </cell>
          <cell r="D39">
            <v>1991045</v>
          </cell>
          <cell r="F39">
            <v>140000</v>
          </cell>
        </row>
        <row r="40">
          <cell r="B40">
            <v>1999</v>
          </cell>
          <cell r="D40">
            <v>2257917</v>
          </cell>
          <cell r="F40">
            <v>1225000</v>
          </cell>
        </row>
        <row r="41">
          <cell r="B41" t="str">
            <v>2000</v>
          </cell>
          <cell r="D41">
            <v>2488994</v>
          </cell>
          <cell r="F41">
            <v>144000</v>
          </cell>
        </row>
        <row r="43">
          <cell r="A43" t="str">
            <v>4)</v>
          </cell>
          <cell r="B43" t="str">
            <v>Totals</v>
          </cell>
          <cell r="D43">
            <v>29175099.760297887</v>
          </cell>
          <cell r="F43">
            <v>27044000</v>
          </cell>
        </row>
        <row r="46">
          <cell r="A46" t="str">
            <v>5)</v>
          </cell>
          <cell r="B46" t="str">
            <v>Basic Catastrophe Provision</v>
          </cell>
          <cell r="F46">
            <v>0.927</v>
          </cell>
        </row>
        <row r="48">
          <cell r="A48" t="str">
            <v>6)</v>
          </cell>
          <cell r="B48" t="str">
            <v>Catastrophe Provision w/ULAE</v>
          </cell>
          <cell r="F48">
            <v>1.0679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Nebraska Catastrophe Factor</v>
          </cell>
          <cell r="F52">
            <v>1.0679</v>
          </cell>
        </row>
        <row r="54">
          <cell r="A54" t="str">
            <v>C:\files\Non-modelled Cats\Starting 6-1\7-25 presentatio\[HOCAT_2000-2.XLW]NEBRASKA</v>
          </cell>
          <cell r="G54">
            <v>37259.71801539352</v>
          </cell>
        </row>
      </sheetData>
      <sheetData sheetId="37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NEVADA</v>
          </cell>
        </row>
        <row r="4">
          <cell r="A4" t="str">
            <v>BASIC CATASTROPHE PROVISION</v>
          </cell>
        </row>
        <row r="5">
          <cell r="A5">
            <v>27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218354.56874852782</v>
          </cell>
          <cell r="F12">
            <v>0</v>
          </cell>
        </row>
        <row r="13">
          <cell r="B13">
            <v>1972</v>
          </cell>
          <cell r="D13">
            <v>252018.46035438546</v>
          </cell>
          <cell r="F13">
            <v>0</v>
          </cell>
        </row>
        <row r="14">
          <cell r="B14">
            <v>1973</v>
          </cell>
          <cell r="D14">
            <v>290872.3399900153</v>
          </cell>
          <cell r="F14">
            <v>0</v>
          </cell>
        </row>
        <row r="15">
          <cell r="B15">
            <v>1974</v>
          </cell>
          <cell r="D15">
            <v>335716.35209696175</v>
          </cell>
          <cell r="F15">
            <v>41000</v>
          </cell>
        </row>
        <row r="16">
          <cell r="B16">
            <v>1975</v>
          </cell>
          <cell r="D16">
            <v>387474</v>
          </cell>
          <cell r="F16">
            <v>24000</v>
          </cell>
        </row>
        <row r="17">
          <cell r="B17">
            <v>1976</v>
          </cell>
          <cell r="D17">
            <v>455226.5273159145</v>
          </cell>
          <cell r="F17">
            <v>1000</v>
          </cell>
        </row>
        <row r="18">
          <cell r="B18">
            <v>1977</v>
          </cell>
          <cell r="D18">
            <v>567590.9042411984</v>
          </cell>
          <cell r="F18">
            <v>0</v>
          </cell>
        </row>
        <row r="19">
          <cell r="B19">
            <v>1978</v>
          </cell>
          <cell r="D19">
            <v>719435.6647498254</v>
          </cell>
          <cell r="F19">
            <v>0</v>
          </cell>
        </row>
        <row r="20">
          <cell r="B20">
            <v>1979</v>
          </cell>
          <cell r="D20">
            <v>986988.586086006</v>
          </cell>
          <cell r="F20">
            <v>0</v>
          </cell>
        </row>
        <row r="21">
          <cell r="B21">
            <v>1980</v>
          </cell>
          <cell r="D21">
            <v>1270335.6719185277</v>
          </cell>
          <cell r="F21">
            <v>12000</v>
          </cell>
        </row>
        <row r="22">
          <cell r="B22">
            <v>1981</v>
          </cell>
          <cell r="D22">
            <v>1395261</v>
          </cell>
          <cell r="F22">
            <v>163000</v>
          </cell>
        </row>
        <row r="23">
          <cell r="B23">
            <v>1982</v>
          </cell>
          <cell r="D23">
            <v>1492972</v>
          </cell>
          <cell r="F23">
            <v>10000</v>
          </cell>
        </row>
        <row r="24">
          <cell r="B24">
            <v>1983</v>
          </cell>
          <cell r="D24">
            <v>1604655</v>
          </cell>
          <cell r="F24">
            <v>332000</v>
          </cell>
        </row>
        <row r="25">
          <cell r="B25">
            <v>1984</v>
          </cell>
          <cell r="D25">
            <v>1775206</v>
          </cell>
          <cell r="F25">
            <v>118000</v>
          </cell>
        </row>
        <row r="26">
          <cell r="B26">
            <v>1985</v>
          </cell>
          <cell r="D26">
            <v>1920758</v>
          </cell>
          <cell r="F26">
            <v>-13000</v>
          </cell>
        </row>
        <row r="27">
          <cell r="B27">
            <v>1986</v>
          </cell>
          <cell r="D27">
            <v>2203025</v>
          </cell>
          <cell r="F27">
            <v>279000</v>
          </cell>
        </row>
        <row r="28">
          <cell r="B28">
            <v>1987</v>
          </cell>
          <cell r="D28">
            <v>2665740</v>
          </cell>
          <cell r="F28">
            <v>140000</v>
          </cell>
        </row>
        <row r="29">
          <cell r="B29">
            <v>1988</v>
          </cell>
          <cell r="D29">
            <v>3211953</v>
          </cell>
          <cell r="F29">
            <v>4984000</v>
          </cell>
        </row>
        <row r="30">
          <cell r="B30">
            <v>1989</v>
          </cell>
          <cell r="D30">
            <v>3854273</v>
          </cell>
          <cell r="F30">
            <v>602000</v>
          </cell>
        </row>
        <row r="31">
          <cell r="B31">
            <v>1990</v>
          </cell>
          <cell r="D31">
            <v>4484431</v>
          </cell>
          <cell r="F31">
            <v>567000</v>
          </cell>
        </row>
        <row r="32">
          <cell r="B32">
            <v>1991</v>
          </cell>
          <cell r="D32">
            <v>4960786</v>
          </cell>
          <cell r="F32">
            <v>3982000</v>
          </cell>
        </row>
        <row r="33">
          <cell r="B33">
            <v>1992</v>
          </cell>
          <cell r="D33">
            <v>5147118</v>
          </cell>
          <cell r="F33">
            <v>1085000</v>
          </cell>
        </row>
        <row r="34">
          <cell r="B34">
            <v>1993</v>
          </cell>
          <cell r="D34">
            <v>5349328</v>
          </cell>
          <cell r="F34">
            <v>585000</v>
          </cell>
        </row>
        <row r="35">
          <cell r="B35">
            <v>1994</v>
          </cell>
          <cell r="D35">
            <v>5597204</v>
          </cell>
          <cell r="F35">
            <v>814000</v>
          </cell>
        </row>
        <row r="36">
          <cell r="B36">
            <v>1995</v>
          </cell>
          <cell r="D36">
            <v>6038644</v>
          </cell>
          <cell r="F36">
            <v>507000</v>
          </cell>
        </row>
        <row r="37">
          <cell r="B37">
            <v>1996</v>
          </cell>
          <cell r="D37">
            <v>6688710</v>
          </cell>
          <cell r="F37">
            <v>2992000</v>
          </cell>
        </row>
        <row r="38">
          <cell r="B38">
            <v>1997</v>
          </cell>
          <cell r="D38">
            <v>7308547</v>
          </cell>
          <cell r="F38">
            <v>-76000</v>
          </cell>
        </row>
        <row r="39">
          <cell r="B39">
            <v>1998</v>
          </cell>
          <cell r="D39">
            <v>7891561</v>
          </cell>
          <cell r="F39">
            <v>22000</v>
          </cell>
        </row>
        <row r="40">
          <cell r="B40">
            <v>1999</v>
          </cell>
          <cell r="D40">
            <v>8945541</v>
          </cell>
          <cell r="F40">
            <v>629000</v>
          </cell>
        </row>
        <row r="41">
          <cell r="B41" t="str">
            <v>2000</v>
          </cell>
          <cell r="D41">
            <v>9712480</v>
          </cell>
          <cell r="F41">
            <v>19000</v>
          </cell>
        </row>
        <row r="43">
          <cell r="A43" t="str">
            <v>4)</v>
          </cell>
          <cell r="B43" t="str">
            <v>Totals</v>
          </cell>
          <cell r="D43">
            <v>97732206.07550135</v>
          </cell>
          <cell r="F43">
            <v>17819000</v>
          </cell>
        </row>
        <row r="46">
          <cell r="A46" t="str">
            <v>5)</v>
          </cell>
          <cell r="B46" t="str">
            <v>Basic Catastrophe Provision</v>
          </cell>
          <cell r="F46">
            <v>0.1823</v>
          </cell>
        </row>
        <row r="48">
          <cell r="A48" t="str">
            <v>6)</v>
          </cell>
          <cell r="B48" t="str">
            <v>Catastrophe Provision w/ULAE</v>
          </cell>
          <cell r="F48">
            <v>0.21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Nevada Catastrophe Factor</v>
          </cell>
          <cell r="F52">
            <v>0.21</v>
          </cell>
        </row>
        <row r="54">
          <cell r="A54" t="str">
            <v>C:\files\Non-modelled Cats\Starting 6-1\7-25 presentatio\[HOCAT_2000-2.XLW]NEVADA</v>
          </cell>
          <cell r="G54">
            <v>37259.71801539352</v>
          </cell>
        </row>
      </sheetData>
      <sheetData sheetId="38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NEW HAMPSHIRE</v>
          </cell>
        </row>
        <row r="4">
          <cell r="A4" t="str">
            <v>BASIC CATASTROPHE PROVISION</v>
          </cell>
        </row>
        <row r="5">
          <cell r="A5">
            <v>28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118454.87351904533</v>
          </cell>
          <cell r="F12">
            <v>4000</v>
          </cell>
        </row>
        <row r="13">
          <cell r="B13">
            <v>1972</v>
          </cell>
          <cell r="D13">
            <v>137597.5256651636</v>
          </cell>
          <cell r="F13">
            <v>5000</v>
          </cell>
        </row>
        <row r="14">
          <cell r="B14">
            <v>1973</v>
          </cell>
          <cell r="D14">
            <v>159833.68608410415</v>
          </cell>
          <cell r="F14">
            <v>0</v>
          </cell>
        </row>
        <row r="15">
          <cell r="B15">
            <v>1974</v>
          </cell>
          <cell r="D15">
            <v>185663.27471177623</v>
          </cell>
          <cell r="F15">
            <v>0</v>
          </cell>
        </row>
        <row r="16">
          <cell r="B16">
            <v>1975</v>
          </cell>
          <cell r="D16">
            <v>215667</v>
          </cell>
          <cell r="F16">
            <v>0</v>
          </cell>
        </row>
        <row r="17">
          <cell r="B17">
            <v>1976</v>
          </cell>
          <cell r="D17">
            <v>253748.94464464465</v>
          </cell>
          <cell r="F17">
            <v>1000</v>
          </cell>
        </row>
        <row r="18">
          <cell r="B18">
            <v>1977</v>
          </cell>
          <cell r="D18">
            <v>318190.79967588006</v>
          </cell>
          <cell r="F18">
            <v>11000</v>
          </cell>
        </row>
        <row r="19">
          <cell r="B19">
            <v>1978</v>
          </cell>
          <cell r="D19">
            <v>413992.44422215107</v>
          </cell>
          <cell r="F19">
            <v>5000</v>
          </cell>
        </row>
        <row r="20">
          <cell r="B20">
            <v>1979</v>
          </cell>
          <cell r="D20">
            <v>485071.3456147653</v>
          </cell>
          <cell r="F20">
            <v>2000</v>
          </cell>
        </row>
        <row r="21">
          <cell r="B21">
            <v>1980</v>
          </cell>
          <cell r="D21">
            <v>571763.4938882216</v>
          </cell>
          <cell r="F21">
            <v>0</v>
          </cell>
        </row>
        <row r="22">
          <cell r="B22">
            <v>1981</v>
          </cell>
          <cell r="D22">
            <v>650075</v>
          </cell>
          <cell r="F22">
            <v>22000</v>
          </cell>
        </row>
        <row r="23">
          <cell r="B23">
            <v>1982</v>
          </cell>
          <cell r="D23">
            <v>711204</v>
          </cell>
          <cell r="F23">
            <v>-3000</v>
          </cell>
        </row>
        <row r="24">
          <cell r="B24">
            <v>1983</v>
          </cell>
          <cell r="D24">
            <v>747726</v>
          </cell>
          <cell r="F24">
            <v>0</v>
          </cell>
        </row>
        <row r="25">
          <cell r="B25">
            <v>1984</v>
          </cell>
          <cell r="D25">
            <v>818547</v>
          </cell>
          <cell r="F25">
            <v>46000</v>
          </cell>
        </row>
        <row r="26">
          <cell r="B26">
            <v>1985</v>
          </cell>
          <cell r="D26">
            <v>967968</v>
          </cell>
          <cell r="F26">
            <v>3000</v>
          </cell>
        </row>
        <row r="27">
          <cell r="B27">
            <v>1986</v>
          </cell>
          <cell r="D27">
            <v>1160257</v>
          </cell>
          <cell r="F27">
            <v>137000</v>
          </cell>
        </row>
        <row r="28">
          <cell r="B28">
            <v>1987</v>
          </cell>
          <cell r="D28">
            <v>1398552</v>
          </cell>
          <cell r="F28">
            <v>9000</v>
          </cell>
        </row>
        <row r="29">
          <cell r="B29">
            <v>1988</v>
          </cell>
          <cell r="D29">
            <v>1682952</v>
          </cell>
          <cell r="F29">
            <v>-1000</v>
          </cell>
        </row>
        <row r="30">
          <cell r="B30">
            <v>1989</v>
          </cell>
          <cell r="D30">
            <v>2010041</v>
          </cell>
          <cell r="F30">
            <v>97000</v>
          </cell>
        </row>
        <row r="31">
          <cell r="B31">
            <v>1990</v>
          </cell>
          <cell r="D31">
            <v>2134225</v>
          </cell>
          <cell r="F31">
            <v>-20000</v>
          </cell>
        </row>
        <row r="32">
          <cell r="B32">
            <v>1991</v>
          </cell>
          <cell r="D32">
            <v>2178651</v>
          </cell>
          <cell r="F32">
            <v>7000</v>
          </cell>
        </row>
        <row r="33">
          <cell r="B33">
            <v>1992</v>
          </cell>
          <cell r="D33">
            <v>2155445</v>
          </cell>
          <cell r="F33">
            <v>16000</v>
          </cell>
        </row>
        <row r="34">
          <cell r="B34">
            <v>1993</v>
          </cell>
          <cell r="D34">
            <v>2125855</v>
          </cell>
          <cell r="F34">
            <v>-1000</v>
          </cell>
        </row>
        <row r="35">
          <cell r="B35">
            <v>1994</v>
          </cell>
          <cell r="D35">
            <v>2121886</v>
          </cell>
          <cell r="F35">
            <v>400000</v>
          </cell>
        </row>
        <row r="36">
          <cell r="B36">
            <v>1995</v>
          </cell>
          <cell r="D36">
            <v>2186668</v>
          </cell>
          <cell r="F36">
            <v>99000</v>
          </cell>
        </row>
        <row r="37">
          <cell r="B37">
            <v>1996</v>
          </cell>
          <cell r="D37">
            <v>2268929</v>
          </cell>
          <cell r="F37">
            <v>209000</v>
          </cell>
        </row>
        <row r="38">
          <cell r="B38">
            <v>1997</v>
          </cell>
          <cell r="D38">
            <v>2301628</v>
          </cell>
          <cell r="F38">
            <v>19000</v>
          </cell>
        </row>
        <row r="39">
          <cell r="B39">
            <v>1998</v>
          </cell>
          <cell r="D39">
            <v>2398394</v>
          </cell>
          <cell r="F39">
            <v>88000</v>
          </cell>
        </row>
        <row r="40">
          <cell r="B40">
            <v>1999</v>
          </cell>
          <cell r="D40">
            <v>2520756</v>
          </cell>
          <cell r="F40">
            <v>4000</v>
          </cell>
        </row>
        <row r="41">
          <cell r="B41" t="str">
            <v>2000</v>
          </cell>
          <cell r="D41">
            <v>2648761</v>
          </cell>
          <cell r="F41">
            <v>337000</v>
          </cell>
        </row>
        <row r="43">
          <cell r="A43" t="str">
            <v>4)</v>
          </cell>
          <cell r="B43" t="str">
            <v>Totals</v>
          </cell>
          <cell r="D43">
            <v>38048503.38802575</v>
          </cell>
          <cell r="F43">
            <v>1496000</v>
          </cell>
        </row>
        <row r="46">
          <cell r="A46" t="str">
            <v>5)</v>
          </cell>
          <cell r="B46" t="str">
            <v>Basic Catastrophe Provision</v>
          </cell>
          <cell r="F46">
            <v>0.0393</v>
          </cell>
        </row>
        <row r="48">
          <cell r="A48" t="str">
            <v>6)</v>
          </cell>
          <cell r="B48" t="str">
            <v>Catastrophe Provision w/ULAE</v>
          </cell>
          <cell r="F48">
            <v>0.0453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New Hampshire Catastrophe Factor</v>
          </cell>
          <cell r="F52">
            <v>0.0453</v>
          </cell>
        </row>
        <row r="54">
          <cell r="A54" t="str">
            <v>C:\files\Non-modelled Cats\Starting 6-1\7-25 presentatio\[HOCAT_2000-2.XLW]NEW HAMPSHIRE</v>
          </cell>
          <cell r="G54">
            <v>37259.71801539352</v>
          </cell>
        </row>
      </sheetData>
      <sheetData sheetId="39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NEW JERSEY</v>
          </cell>
        </row>
        <row r="4">
          <cell r="A4" t="str">
            <v>BASIC CATASTROPHE PROVISION</v>
          </cell>
        </row>
        <row r="5">
          <cell r="A5">
            <v>29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4565071.671640531</v>
          </cell>
          <cell r="F12">
            <v>205000</v>
          </cell>
        </row>
        <row r="13">
          <cell r="B13">
            <v>1972</v>
          </cell>
          <cell r="D13">
            <v>5036650.884418863</v>
          </cell>
          <cell r="F13">
            <v>178000</v>
          </cell>
        </row>
        <row r="14">
          <cell r="B14">
            <v>1973</v>
          </cell>
          <cell r="D14">
            <v>5556944.984918708</v>
          </cell>
          <cell r="F14">
            <v>191000</v>
          </cell>
        </row>
        <row r="15">
          <cell r="B15">
            <v>1974</v>
          </cell>
          <cell r="D15">
            <v>6130986.299038696</v>
          </cell>
          <cell r="F15">
            <v>137000</v>
          </cell>
        </row>
        <row r="16">
          <cell r="B16">
            <v>1975</v>
          </cell>
          <cell r="D16">
            <v>6764327</v>
          </cell>
          <cell r="F16">
            <v>533000</v>
          </cell>
        </row>
        <row r="17">
          <cell r="B17">
            <v>1976</v>
          </cell>
          <cell r="D17">
            <v>7397974.4691046495</v>
          </cell>
          <cell r="F17">
            <v>370000</v>
          </cell>
        </row>
        <row r="18">
          <cell r="B18">
            <v>1977</v>
          </cell>
          <cell r="D18">
            <v>8031068.081920857</v>
          </cell>
          <cell r="F18">
            <v>191000</v>
          </cell>
        </row>
        <row r="19">
          <cell r="B19">
            <v>1978</v>
          </cell>
          <cell r="D19">
            <v>9334561.799424438</v>
          </cell>
          <cell r="F19">
            <v>761000</v>
          </cell>
        </row>
        <row r="20">
          <cell r="B20">
            <v>1979</v>
          </cell>
          <cell r="D20">
            <v>11649148.329324083</v>
          </cell>
          <cell r="F20">
            <v>1182000</v>
          </cell>
        </row>
        <row r="21">
          <cell r="B21">
            <v>1980</v>
          </cell>
          <cell r="D21">
            <v>13622408.59931775</v>
          </cell>
          <cell r="F21">
            <v>736000</v>
          </cell>
        </row>
        <row r="22">
          <cell r="B22">
            <v>1981</v>
          </cell>
          <cell r="D22">
            <v>15496760</v>
          </cell>
          <cell r="F22">
            <v>524000</v>
          </cell>
        </row>
        <row r="23">
          <cell r="B23">
            <v>1982</v>
          </cell>
          <cell r="D23">
            <v>16854139</v>
          </cell>
          <cell r="F23">
            <v>1174000</v>
          </cell>
        </row>
        <row r="24">
          <cell r="B24">
            <v>1983</v>
          </cell>
          <cell r="D24">
            <v>18327777</v>
          </cell>
          <cell r="F24">
            <v>537000</v>
          </cell>
        </row>
        <row r="25">
          <cell r="B25">
            <v>1984</v>
          </cell>
          <cell r="D25">
            <v>20135281</v>
          </cell>
          <cell r="F25">
            <v>3050000</v>
          </cell>
        </row>
        <row r="26">
          <cell r="B26">
            <v>1985</v>
          </cell>
          <cell r="D26">
            <v>22426951</v>
          </cell>
          <cell r="F26">
            <v>867000</v>
          </cell>
        </row>
        <row r="27">
          <cell r="B27">
            <v>1986</v>
          </cell>
          <cell r="D27">
            <v>25113219</v>
          </cell>
          <cell r="F27">
            <v>112000</v>
          </cell>
        </row>
        <row r="28">
          <cell r="B28">
            <v>1987</v>
          </cell>
          <cell r="D28">
            <v>28018712</v>
          </cell>
          <cell r="F28">
            <v>1321000</v>
          </cell>
        </row>
        <row r="29">
          <cell r="B29">
            <v>1988</v>
          </cell>
          <cell r="D29">
            <v>29695217</v>
          </cell>
          <cell r="F29">
            <v>204000</v>
          </cell>
        </row>
        <row r="30">
          <cell r="B30">
            <v>1989</v>
          </cell>
          <cell r="D30">
            <v>33845164</v>
          </cell>
          <cell r="F30">
            <v>3129000</v>
          </cell>
        </row>
        <row r="31">
          <cell r="B31">
            <v>1990</v>
          </cell>
          <cell r="D31">
            <v>35663126</v>
          </cell>
          <cell r="F31">
            <v>56000</v>
          </cell>
        </row>
        <row r="32">
          <cell r="B32">
            <v>1991</v>
          </cell>
          <cell r="D32">
            <v>36366473</v>
          </cell>
          <cell r="F32">
            <v>239000</v>
          </cell>
        </row>
        <row r="33">
          <cell r="B33">
            <v>1992</v>
          </cell>
          <cell r="D33">
            <v>35521364</v>
          </cell>
          <cell r="F33">
            <v>20349000</v>
          </cell>
        </row>
        <row r="34">
          <cell r="B34">
            <v>1993</v>
          </cell>
          <cell r="D34">
            <v>34722589</v>
          </cell>
          <cell r="F34">
            <v>6038000</v>
          </cell>
        </row>
        <row r="35">
          <cell r="B35">
            <v>1994</v>
          </cell>
          <cell r="D35">
            <v>35945833</v>
          </cell>
          <cell r="F35">
            <v>20395000</v>
          </cell>
        </row>
        <row r="36">
          <cell r="B36">
            <v>1995</v>
          </cell>
          <cell r="D36">
            <v>36728446</v>
          </cell>
          <cell r="F36">
            <v>1380000</v>
          </cell>
        </row>
        <row r="37">
          <cell r="B37">
            <v>1996</v>
          </cell>
          <cell r="D37">
            <v>35845165</v>
          </cell>
          <cell r="F37">
            <v>22795000</v>
          </cell>
        </row>
        <row r="38">
          <cell r="B38">
            <v>1997</v>
          </cell>
          <cell r="D38">
            <v>35114724</v>
          </cell>
          <cell r="F38">
            <v>1174000</v>
          </cell>
        </row>
        <row r="39">
          <cell r="B39">
            <v>1998</v>
          </cell>
          <cell r="D39">
            <v>33902951</v>
          </cell>
          <cell r="F39">
            <v>2102000</v>
          </cell>
        </row>
        <row r="40">
          <cell r="B40">
            <v>1999</v>
          </cell>
          <cell r="D40">
            <v>34186972</v>
          </cell>
          <cell r="F40">
            <v>464000</v>
          </cell>
        </row>
        <row r="41">
          <cell r="B41" t="str">
            <v>2000</v>
          </cell>
          <cell r="D41">
            <v>35773673</v>
          </cell>
          <cell r="F41">
            <v>1663000</v>
          </cell>
        </row>
        <row r="43">
          <cell r="A43" t="str">
            <v>4)</v>
          </cell>
          <cell r="B43" t="str">
            <v>Totals</v>
          </cell>
          <cell r="D43">
            <v>677773678.1191086</v>
          </cell>
          <cell r="F43">
            <v>92057000</v>
          </cell>
        </row>
        <row r="46">
          <cell r="A46" t="str">
            <v>5)</v>
          </cell>
          <cell r="B46" t="str">
            <v>Basic Catastrophe Provision</v>
          </cell>
          <cell r="F46">
            <v>0.1358</v>
          </cell>
        </row>
        <row r="48">
          <cell r="A48" t="str">
            <v>6)</v>
          </cell>
          <cell r="B48" t="str">
            <v>Catastrophe Provision w/ULAE</v>
          </cell>
          <cell r="F48">
            <v>0.1564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New Jersey Catastrophe Factor</v>
          </cell>
          <cell r="F52">
            <v>0.1564</v>
          </cell>
        </row>
        <row r="54">
          <cell r="A54" t="str">
            <v>C:\files\Non-modelled Cats\Starting 6-1\7-25 presentatio\[HOCAT_2000-2.XLW]NEW JERSEY</v>
          </cell>
          <cell r="G54">
            <v>37259.71801539352</v>
          </cell>
        </row>
      </sheetData>
      <sheetData sheetId="40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NEW MEXICO</v>
          </cell>
        </row>
        <row r="4">
          <cell r="A4" t="str">
            <v>BASIC CATASTROPHE PROVISION</v>
          </cell>
        </row>
        <row r="5">
          <cell r="A5">
            <v>30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256993.95648174966</v>
          </cell>
          <cell r="F12">
            <v>47000</v>
          </cell>
        </row>
        <row r="13">
          <cell r="B13">
            <v>1972</v>
          </cell>
          <cell r="D13">
            <v>292921.36790265504</v>
          </cell>
          <cell r="F13">
            <v>0</v>
          </cell>
        </row>
        <row r="14">
          <cell r="B14">
            <v>1973</v>
          </cell>
          <cell r="D14">
            <v>333871.38339206757</v>
          </cell>
          <cell r="F14">
            <v>15000</v>
          </cell>
        </row>
        <row r="15">
          <cell r="B15">
            <v>1974</v>
          </cell>
          <cell r="D15">
            <v>380546.1562816996</v>
          </cell>
          <cell r="F15">
            <v>33000</v>
          </cell>
        </row>
        <row r="16">
          <cell r="B16">
            <v>1975</v>
          </cell>
          <cell r="D16">
            <v>433746</v>
          </cell>
          <cell r="F16">
            <v>2000</v>
          </cell>
        </row>
        <row r="17">
          <cell r="B17">
            <v>1976</v>
          </cell>
          <cell r="D17">
            <v>510470.3207741404</v>
          </cell>
          <cell r="F17">
            <v>484000</v>
          </cell>
        </row>
        <row r="18">
          <cell r="B18">
            <v>1977</v>
          </cell>
          <cell r="D18">
            <v>647815.1332465668</v>
          </cell>
          <cell r="F18">
            <v>314000</v>
          </cell>
        </row>
        <row r="19">
          <cell r="B19">
            <v>1978</v>
          </cell>
          <cell r="D19">
            <v>922458.6679405043</v>
          </cell>
          <cell r="F19">
            <v>192000</v>
          </cell>
        </row>
        <row r="20">
          <cell r="B20">
            <v>1979</v>
          </cell>
          <cell r="D20">
            <v>1140455.6822445556</v>
          </cell>
          <cell r="F20">
            <v>129000</v>
          </cell>
        </row>
        <row r="21">
          <cell r="B21">
            <v>1980</v>
          </cell>
          <cell r="D21">
            <v>1417639.45769293</v>
          </cell>
          <cell r="F21">
            <v>79000</v>
          </cell>
        </row>
        <row r="22">
          <cell r="B22">
            <v>1981</v>
          </cell>
          <cell r="D22">
            <v>1554342</v>
          </cell>
          <cell r="F22">
            <v>40000</v>
          </cell>
        </row>
        <row r="23">
          <cell r="B23">
            <v>1982</v>
          </cell>
          <cell r="D23">
            <v>1682700</v>
          </cell>
          <cell r="F23">
            <v>1024000</v>
          </cell>
        </row>
        <row r="24">
          <cell r="B24">
            <v>1983</v>
          </cell>
          <cell r="D24">
            <v>1831903</v>
          </cell>
          <cell r="F24">
            <v>199000</v>
          </cell>
        </row>
        <row r="25">
          <cell r="B25">
            <v>1984</v>
          </cell>
          <cell r="D25">
            <v>2119514</v>
          </cell>
          <cell r="F25">
            <v>187000</v>
          </cell>
        </row>
        <row r="26">
          <cell r="B26">
            <v>1985</v>
          </cell>
          <cell r="D26">
            <v>2350877</v>
          </cell>
          <cell r="F26">
            <v>1640000</v>
          </cell>
        </row>
        <row r="27">
          <cell r="B27">
            <v>1986</v>
          </cell>
          <cell r="D27">
            <v>2652776</v>
          </cell>
          <cell r="F27">
            <v>530000</v>
          </cell>
        </row>
        <row r="28">
          <cell r="B28">
            <v>1987</v>
          </cell>
          <cell r="D28">
            <v>3031177</v>
          </cell>
          <cell r="F28">
            <v>1181000</v>
          </cell>
        </row>
        <row r="29">
          <cell r="B29">
            <v>1988</v>
          </cell>
          <cell r="D29">
            <v>3365999</v>
          </cell>
          <cell r="F29">
            <v>5712000</v>
          </cell>
        </row>
        <row r="30">
          <cell r="B30">
            <v>1989</v>
          </cell>
          <cell r="D30">
            <v>3634127</v>
          </cell>
          <cell r="F30">
            <v>8111000</v>
          </cell>
        </row>
        <row r="31">
          <cell r="B31">
            <v>1990</v>
          </cell>
          <cell r="D31">
            <v>3777533</v>
          </cell>
          <cell r="F31">
            <v>2215000</v>
          </cell>
        </row>
        <row r="32">
          <cell r="B32">
            <v>1991</v>
          </cell>
          <cell r="D32">
            <v>3877572</v>
          </cell>
          <cell r="F32">
            <v>360000</v>
          </cell>
        </row>
        <row r="33">
          <cell r="B33">
            <v>1992</v>
          </cell>
          <cell r="D33">
            <v>3889382</v>
          </cell>
          <cell r="F33">
            <v>6508000</v>
          </cell>
        </row>
        <row r="34">
          <cell r="B34">
            <v>1993</v>
          </cell>
          <cell r="D34">
            <v>3966306</v>
          </cell>
          <cell r="F34">
            <v>3543000</v>
          </cell>
        </row>
        <row r="35">
          <cell r="B35">
            <v>1994</v>
          </cell>
          <cell r="D35">
            <v>4187480</v>
          </cell>
          <cell r="F35">
            <v>3154000</v>
          </cell>
        </row>
        <row r="36">
          <cell r="B36">
            <v>1995</v>
          </cell>
          <cell r="D36">
            <v>4558517</v>
          </cell>
          <cell r="F36">
            <v>81000</v>
          </cell>
        </row>
        <row r="37">
          <cell r="B37">
            <v>1996</v>
          </cell>
          <cell r="D37">
            <v>5025106</v>
          </cell>
          <cell r="F37">
            <v>7447000</v>
          </cell>
        </row>
        <row r="38">
          <cell r="B38">
            <v>1997</v>
          </cell>
          <cell r="D38">
            <v>5454603</v>
          </cell>
          <cell r="F38">
            <v>1222000</v>
          </cell>
        </row>
        <row r="39">
          <cell r="B39">
            <v>1998</v>
          </cell>
          <cell r="D39">
            <v>5691992</v>
          </cell>
          <cell r="F39">
            <v>474000</v>
          </cell>
        </row>
        <row r="40">
          <cell r="B40">
            <v>1999</v>
          </cell>
          <cell r="D40">
            <v>6168689</v>
          </cell>
          <cell r="F40">
            <v>1220000</v>
          </cell>
        </row>
        <row r="41">
          <cell r="B41" t="str">
            <v>2000</v>
          </cell>
          <cell r="D41">
            <v>6304557</v>
          </cell>
          <cell r="F41">
            <v>184000</v>
          </cell>
        </row>
        <row r="43">
          <cell r="A43" t="str">
            <v>4)</v>
          </cell>
          <cell r="B43" t="str">
            <v>Totals</v>
          </cell>
          <cell r="D43">
            <v>81462070.12595686</v>
          </cell>
          <cell r="F43">
            <v>46327000</v>
          </cell>
        </row>
        <row r="46">
          <cell r="A46" t="str">
            <v>5)</v>
          </cell>
          <cell r="B46" t="str">
            <v>Basic Catastrophe Provision</v>
          </cell>
          <cell r="F46">
            <v>0.5687</v>
          </cell>
        </row>
        <row r="48">
          <cell r="A48" t="str">
            <v>6)</v>
          </cell>
          <cell r="B48" t="str">
            <v>Catastrophe Provision w/ULAE</v>
          </cell>
          <cell r="F48">
            <v>0.6551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New Mexico Catastrophe Factor</v>
          </cell>
          <cell r="F52">
            <v>0.6551</v>
          </cell>
        </row>
        <row r="54">
          <cell r="A54" t="str">
            <v>C:\files\Non-modelled Cats\Starting 6-1\7-25 presentatio\[HOCAT_2000-2.XLW]NEW MEXICO</v>
          </cell>
          <cell r="G54">
            <v>37259.71801539352</v>
          </cell>
        </row>
      </sheetData>
      <sheetData sheetId="41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NEW YORK</v>
          </cell>
        </row>
        <row r="4">
          <cell r="A4" t="str">
            <v>BASIC CATASTROPHE PROVISION</v>
          </cell>
        </row>
        <row r="5">
          <cell r="A5">
            <v>31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4859046.327643083</v>
          </cell>
          <cell r="F12">
            <v>365000</v>
          </cell>
        </row>
        <row r="13">
          <cell r="B13">
            <v>1972</v>
          </cell>
          <cell r="D13">
            <v>5606512.599626226</v>
          </cell>
          <cell r="F13">
            <v>267000</v>
          </cell>
        </row>
        <row r="14">
          <cell r="B14">
            <v>1973</v>
          </cell>
          <cell r="D14">
            <v>6468961.4813807355</v>
          </cell>
          <cell r="F14">
            <v>19000</v>
          </cell>
        </row>
        <row r="15">
          <cell r="B15">
            <v>1974</v>
          </cell>
          <cell r="D15">
            <v>7464080.728254766</v>
          </cell>
          <cell r="F15">
            <v>282000</v>
          </cell>
        </row>
        <row r="16">
          <cell r="B16">
            <v>1975</v>
          </cell>
          <cell r="D16">
            <v>8612279</v>
          </cell>
          <cell r="F16">
            <v>587000</v>
          </cell>
        </row>
        <row r="17">
          <cell r="B17">
            <v>1976</v>
          </cell>
          <cell r="D17">
            <v>9386227.039325891</v>
          </cell>
          <cell r="F17">
            <v>519000</v>
          </cell>
        </row>
        <row r="18">
          <cell r="B18">
            <v>1977</v>
          </cell>
          <cell r="D18">
            <v>10242577.758056028</v>
          </cell>
          <cell r="F18">
            <v>232000</v>
          </cell>
        </row>
        <row r="19">
          <cell r="B19">
            <v>1978</v>
          </cell>
          <cell r="D19">
            <v>11839793.262032775</v>
          </cell>
          <cell r="F19">
            <v>2051000</v>
          </cell>
        </row>
        <row r="20">
          <cell r="B20">
            <v>1979</v>
          </cell>
          <cell r="D20">
            <v>14448077.969236385</v>
          </cell>
          <cell r="F20">
            <v>1176000</v>
          </cell>
        </row>
        <row r="21">
          <cell r="B21">
            <v>1980</v>
          </cell>
          <cell r="D21">
            <v>15778921.20811051</v>
          </cell>
          <cell r="F21">
            <v>633000</v>
          </cell>
        </row>
        <row r="22">
          <cell r="B22">
            <v>1981</v>
          </cell>
          <cell r="D22">
            <v>17775579</v>
          </cell>
          <cell r="F22">
            <v>663000</v>
          </cell>
        </row>
        <row r="23">
          <cell r="B23">
            <v>1982</v>
          </cell>
          <cell r="D23">
            <v>19978083</v>
          </cell>
          <cell r="F23">
            <v>985000</v>
          </cell>
        </row>
        <row r="24">
          <cell r="B24">
            <v>1983</v>
          </cell>
          <cell r="D24">
            <v>22840198</v>
          </cell>
          <cell r="F24">
            <v>1030000</v>
          </cell>
        </row>
        <row r="25">
          <cell r="B25">
            <v>1984</v>
          </cell>
          <cell r="D25">
            <v>26651649</v>
          </cell>
          <cell r="F25">
            <v>3009000</v>
          </cell>
        </row>
        <row r="26">
          <cell r="B26">
            <v>1985</v>
          </cell>
          <cell r="D26">
            <v>31305367</v>
          </cell>
          <cell r="F26">
            <v>2472000</v>
          </cell>
        </row>
        <row r="27">
          <cell r="B27">
            <v>1986</v>
          </cell>
          <cell r="D27">
            <v>38074514</v>
          </cell>
          <cell r="F27">
            <v>691000</v>
          </cell>
        </row>
        <row r="28">
          <cell r="B28">
            <v>1987</v>
          </cell>
          <cell r="D28">
            <v>46174004</v>
          </cell>
          <cell r="F28">
            <v>2575000</v>
          </cell>
        </row>
        <row r="29">
          <cell r="B29">
            <v>1988</v>
          </cell>
          <cell r="D29">
            <v>55562635</v>
          </cell>
          <cell r="F29">
            <v>1486000</v>
          </cell>
        </row>
        <row r="30">
          <cell r="B30">
            <v>1989</v>
          </cell>
          <cell r="D30">
            <v>66190679</v>
          </cell>
          <cell r="F30">
            <v>4006000</v>
          </cell>
        </row>
        <row r="31">
          <cell r="B31">
            <v>1990</v>
          </cell>
          <cell r="D31">
            <v>74142892</v>
          </cell>
          <cell r="F31">
            <v>1738000</v>
          </cell>
        </row>
        <row r="32">
          <cell r="B32">
            <v>1991</v>
          </cell>
          <cell r="D32">
            <v>81692411</v>
          </cell>
          <cell r="F32">
            <v>11570000</v>
          </cell>
        </row>
        <row r="33">
          <cell r="B33">
            <v>1992</v>
          </cell>
          <cell r="D33">
            <v>87642481</v>
          </cell>
          <cell r="F33">
            <v>59472000</v>
          </cell>
        </row>
        <row r="34">
          <cell r="B34">
            <v>1993</v>
          </cell>
          <cell r="D34">
            <v>87854046</v>
          </cell>
          <cell r="F34">
            <v>8662000</v>
          </cell>
        </row>
        <row r="35">
          <cell r="B35">
            <v>1994</v>
          </cell>
          <cell r="D35">
            <v>88304456</v>
          </cell>
          <cell r="F35">
            <v>55089000</v>
          </cell>
        </row>
        <row r="36">
          <cell r="B36">
            <v>1995</v>
          </cell>
          <cell r="D36">
            <v>87364007</v>
          </cell>
          <cell r="F36">
            <v>8442000</v>
          </cell>
        </row>
        <row r="37">
          <cell r="B37">
            <v>1996</v>
          </cell>
          <cell r="D37">
            <v>89050287</v>
          </cell>
          <cell r="F37">
            <v>53217000</v>
          </cell>
        </row>
        <row r="38">
          <cell r="B38">
            <v>1997</v>
          </cell>
          <cell r="D38">
            <v>91282228</v>
          </cell>
          <cell r="F38">
            <v>7725000</v>
          </cell>
        </row>
        <row r="39">
          <cell r="B39">
            <v>1998</v>
          </cell>
          <cell r="D39">
            <v>97308609</v>
          </cell>
          <cell r="F39">
            <v>21708000</v>
          </cell>
        </row>
        <row r="40">
          <cell r="B40">
            <v>1999</v>
          </cell>
          <cell r="D40">
            <v>103335309</v>
          </cell>
          <cell r="F40">
            <v>12141000</v>
          </cell>
        </row>
        <row r="41">
          <cell r="B41" t="str">
            <v>2000</v>
          </cell>
          <cell r="D41">
            <v>109297280</v>
          </cell>
          <cell r="F41">
            <v>10424000</v>
          </cell>
        </row>
        <row r="43">
          <cell r="A43" t="str">
            <v>4)</v>
          </cell>
          <cell r="B43" t="str">
            <v>Totals</v>
          </cell>
          <cell r="D43">
            <v>1416533191.3736663</v>
          </cell>
          <cell r="F43">
            <v>273236000</v>
          </cell>
        </row>
        <row r="46">
          <cell r="A46" t="str">
            <v>5)</v>
          </cell>
          <cell r="B46" t="str">
            <v>Basic Catastrophe Provision</v>
          </cell>
          <cell r="F46">
            <v>0.1929</v>
          </cell>
        </row>
        <row r="48">
          <cell r="A48" t="str">
            <v>6)</v>
          </cell>
          <cell r="B48" t="str">
            <v>Catastrophe Provision w/ULAE</v>
          </cell>
          <cell r="F48">
            <v>0.2222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New York Catastrophe Factor</v>
          </cell>
          <cell r="F52">
            <v>0.2222</v>
          </cell>
        </row>
        <row r="54">
          <cell r="A54" t="str">
            <v>C:\files\Non-modelled Cats\Starting 6-1\7-25 presentatio\[HOCAT_2000-2.XLW]NEW YORK</v>
          </cell>
          <cell r="G54">
            <v>37259.71801539352</v>
          </cell>
        </row>
      </sheetData>
      <sheetData sheetId="42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NORTH CAROLINA</v>
          </cell>
        </row>
        <row r="4">
          <cell r="A4" t="str">
            <v>BASIC CATASTROPHE PROVISION</v>
          </cell>
        </row>
        <row r="5">
          <cell r="A5">
            <v>32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786137.5204415463</v>
          </cell>
          <cell r="F12">
            <v>0</v>
          </cell>
        </row>
        <row r="13">
          <cell r="B13">
            <v>1972</v>
          </cell>
          <cell r="D13">
            <v>895813.3202427027</v>
          </cell>
          <cell r="F13">
            <v>1000</v>
          </cell>
        </row>
        <row r="14">
          <cell r="B14">
            <v>1973</v>
          </cell>
          <cell r="D14">
            <v>1020790.2356238243</v>
          </cell>
          <cell r="F14">
            <v>203000</v>
          </cell>
        </row>
        <row r="15">
          <cell r="B15">
            <v>1974</v>
          </cell>
          <cell r="D15">
            <v>1163202.9593650496</v>
          </cell>
          <cell r="F15">
            <v>572000</v>
          </cell>
        </row>
        <row r="16">
          <cell r="B16">
            <v>1975</v>
          </cell>
          <cell r="D16">
            <v>1325484</v>
          </cell>
          <cell r="F16">
            <v>72000</v>
          </cell>
        </row>
        <row r="17">
          <cell r="B17">
            <v>1976</v>
          </cell>
          <cell r="D17">
            <v>1468984.0502735793</v>
          </cell>
          <cell r="F17">
            <v>43000</v>
          </cell>
        </row>
        <row r="18">
          <cell r="B18">
            <v>1977</v>
          </cell>
          <cell r="D18">
            <v>1590459.8340825795</v>
          </cell>
          <cell r="F18">
            <v>219000</v>
          </cell>
        </row>
        <row r="19">
          <cell r="B19">
            <v>1978</v>
          </cell>
          <cell r="D19">
            <v>1824241.4117667328</v>
          </cell>
          <cell r="F19">
            <v>501000</v>
          </cell>
        </row>
        <row r="20">
          <cell r="B20">
            <v>1979</v>
          </cell>
          <cell r="D20">
            <v>2090830.4559899268</v>
          </cell>
          <cell r="F20">
            <v>115000</v>
          </cell>
        </row>
        <row r="21">
          <cell r="B21">
            <v>1980</v>
          </cell>
          <cell r="D21">
            <v>2501094.687562449</v>
          </cell>
          <cell r="F21">
            <v>13000</v>
          </cell>
        </row>
        <row r="22">
          <cell r="B22">
            <v>1981</v>
          </cell>
          <cell r="D22">
            <v>2795411</v>
          </cell>
          <cell r="F22">
            <v>145000</v>
          </cell>
        </row>
        <row r="23">
          <cell r="B23">
            <v>1982</v>
          </cell>
          <cell r="D23">
            <v>3048310</v>
          </cell>
          <cell r="F23">
            <v>553000</v>
          </cell>
        </row>
        <row r="24">
          <cell r="B24">
            <v>1983</v>
          </cell>
          <cell r="D24">
            <v>3372357</v>
          </cell>
          <cell r="F24">
            <v>363000</v>
          </cell>
        </row>
        <row r="25">
          <cell r="B25">
            <v>1984</v>
          </cell>
          <cell r="D25">
            <v>3678558</v>
          </cell>
          <cell r="F25">
            <v>2559000</v>
          </cell>
        </row>
        <row r="26">
          <cell r="B26">
            <v>1985</v>
          </cell>
          <cell r="D26">
            <v>4244175</v>
          </cell>
          <cell r="F26">
            <v>2932000</v>
          </cell>
        </row>
        <row r="27">
          <cell r="B27">
            <v>1986</v>
          </cell>
          <cell r="D27">
            <v>5167280</v>
          </cell>
          <cell r="F27">
            <v>619000</v>
          </cell>
        </row>
        <row r="28">
          <cell r="B28">
            <v>1987</v>
          </cell>
          <cell r="D28">
            <v>6182354</v>
          </cell>
          <cell r="F28">
            <v>1074000</v>
          </cell>
        </row>
        <row r="29">
          <cell r="B29">
            <v>1988</v>
          </cell>
          <cell r="D29">
            <v>7302794</v>
          </cell>
          <cell r="F29">
            <v>6067000</v>
          </cell>
        </row>
        <row r="30">
          <cell r="B30">
            <v>1989</v>
          </cell>
          <cell r="D30">
            <v>8709306</v>
          </cell>
          <cell r="F30">
            <v>7328000</v>
          </cell>
        </row>
        <row r="31">
          <cell r="B31">
            <v>1990</v>
          </cell>
          <cell r="D31">
            <v>10007765</v>
          </cell>
          <cell r="F31">
            <v>154000</v>
          </cell>
        </row>
        <row r="32">
          <cell r="B32">
            <v>1991</v>
          </cell>
          <cell r="D32">
            <v>11421054</v>
          </cell>
          <cell r="F32">
            <v>408000</v>
          </cell>
        </row>
        <row r="33">
          <cell r="B33">
            <v>1992</v>
          </cell>
          <cell r="D33">
            <v>12466483</v>
          </cell>
          <cell r="F33">
            <v>1527000</v>
          </cell>
        </row>
        <row r="34">
          <cell r="B34">
            <v>1993</v>
          </cell>
          <cell r="D34">
            <v>13262895</v>
          </cell>
          <cell r="F34">
            <v>10299000</v>
          </cell>
        </row>
        <row r="35">
          <cell r="B35">
            <v>1994</v>
          </cell>
          <cell r="D35">
            <v>14577051</v>
          </cell>
          <cell r="F35">
            <v>5060000</v>
          </cell>
        </row>
        <row r="36">
          <cell r="B36">
            <v>1995</v>
          </cell>
          <cell r="D36">
            <v>16279415</v>
          </cell>
          <cell r="F36">
            <v>3575000</v>
          </cell>
        </row>
        <row r="37">
          <cell r="B37">
            <v>1996</v>
          </cell>
          <cell r="D37">
            <v>17799458</v>
          </cell>
          <cell r="F37">
            <v>7362000</v>
          </cell>
        </row>
        <row r="38">
          <cell r="B38">
            <v>1997</v>
          </cell>
          <cell r="D38">
            <v>19766609</v>
          </cell>
          <cell r="F38">
            <v>1360000</v>
          </cell>
        </row>
        <row r="39">
          <cell r="B39">
            <v>1998</v>
          </cell>
          <cell r="D39">
            <v>21229059</v>
          </cell>
          <cell r="F39">
            <v>9283000</v>
          </cell>
        </row>
        <row r="40">
          <cell r="B40">
            <v>1999</v>
          </cell>
          <cell r="D40">
            <v>22328378</v>
          </cell>
          <cell r="F40">
            <v>2290000</v>
          </cell>
        </row>
        <row r="41">
          <cell r="B41" t="str">
            <v>2000</v>
          </cell>
          <cell r="D41">
            <v>23433481</v>
          </cell>
          <cell r="F41">
            <v>8651000</v>
          </cell>
        </row>
        <row r="43">
          <cell r="A43" t="str">
            <v>4)</v>
          </cell>
          <cell r="B43" t="str">
            <v>Totals</v>
          </cell>
          <cell r="D43">
            <v>241739231.47534838</v>
          </cell>
          <cell r="F43">
            <v>73348000</v>
          </cell>
        </row>
        <row r="46">
          <cell r="A46" t="str">
            <v>5)</v>
          </cell>
          <cell r="B46" t="str">
            <v>Basic Catastrophe Provision</v>
          </cell>
          <cell r="F46">
            <v>0.3034</v>
          </cell>
        </row>
        <row r="48">
          <cell r="A48" t="str">
            <v>6)</v>
          </cell>
          <cell r="B48" t="str">
            <v>Catastrophe Provision w/ULAE</v>
          </cell>
          <cell r="F48">
            <v>0.3495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North Carolina Catastrophe Factor</v>
          </cell>
          <cell r="F52">
            <v>0.3495</v>
          </cell>
        </row>
        <row r="54">
          <cell r="A54" t="str">
            <v>C:\files\Non-modelled Cats\Starting 6-1\7-25 presentatio\[HOCAT_2000-2.XLW]NORTH CAROLINA</v>
          </cell>
          <cell r="G54">
            <v>37259.71801539352</v>
          </cell>
        </row>
      </sheetData>
      <sheetData sheetId="43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NORTH DAKOTA</v>
          </cell>
        </row>
        <row r="4">
          <cell r="A4" t="str">
            <v>BASIC CATASTROPHE PROVISION</v>
          </cell>
        </row>
        <row r="5">
          <cell r="A5">
            <v>33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42927.27648061933</v>
          </cell>
          <cell r="F12">
            <v>0</v>
          </cell>
        </row>
        <row r="13">
          <cell r="B13">
            <v>1972</v>
          </cell>
          <cell r="D13">
            <v>46022.95349093055</v>
          </cell>
          <cell r="F13">
            <v>0</v>
          </cell>
        </row>
        <row r="14">
          <cell r="B14">
            <v>1973</v>
          </cell>
          <cell r="D14">
            <v>49341.873551764584</v>
          </cell>
          <cell r="F14">
            <v>0</v>
          </cell>
        </row>
        <row r="15">
          <cell r="B15">
            <v>1974</v>
          </cell>
          <cell r="D15">
            <v>52900.135713326184</v>
          </cell>
          <cell r="F15">
            <v>0</v>
          </cell>
        </row>
        <row r="16">
          <cell r="B16">
            <v>1975</v>
          </cell>
          <cell r="D16">
            <v>56715</v>
          </cell>
          <cell r="F16">
            <v>27000</v>
          </cell>
        </row>
        <row r="17">
          <cell r="B17">
            <v>1976</v>
          </cell>
          <cell r="D17">
            <v>67446.7903284013</v>
          </cell>
          <cell r="F17">
            <v>5000</v>
          </cell>
        </row>
        <row r="18">
          <cell r="B18">
            <v>1977</v>
          </cell>
          <cell r="D18">
            <v>76477.99159957998</v>
          </cell>
          <cell r="F18">
            <v>65000</v>
          </cell>
        </row>
        <row r="19">
          <cell r="B19">
            <v>1978</v>
          </cell>
          <cell r="D19">
            <v>106042.86447811448</v>
          </cell>
          <cell r="F19">
            <v>0</v>
          </cell>
        </row>
        <row r="20">
          <cell r="B20">
            <v>1979</v>
          </cell>
          <cell r="D20">
            <v>125565.59573360113</v>
          </cell>
          <cell r="F20">
            <v>16000</v>
          </cell>
        </row>
        <row r="21">
          <cell r="B21">
            <v>1980</v>
          </cell>
          <cell r="D21">
            <v>156838.26334888543</v>
          </cell>
          <cell r="F21">
            <v>-2000</v>
          </cell>
        </row>
        <row r="22">
          <cell r="B22">
            <v>1981</v>
          </cell>
          <cell r="D22">
            <v>161059</v>
          </cell>
          <cell r="F22">
            <v>4000</v>
          </cell>
        </row>
        <row r="23">
          <cell r="B23">
            <v>1982</v>
          </cell>
          <cell r="D23">
            <v>162628</v>
          </cell>
          <cell r="F23">
            <v>3000</v>
          </cell>
        </row>
        <row r="24">
          <cell r="B24">
            <v>1983</v>
          </cell>
          <cell r="D24">
            <v>155355</v>
          </cell>
          <cell r="F24">
            <v>4000</v>
          </cell>
        </row>
        <row r="25">
          <cell r="B25">
            <v>1984</v>
          </cell>
          <cell r="D25">
            <v>147769</v>
          </cell>
          <cell r="F25">
            <v>23000</v>
          </cell>
        </row>
        <row r="26">
          <cell r="B26">
            <v>1985</v>
          </cell>
          <cell r="D26">
            <v>148276</v>
          </cell>
          <cell r="F26">
            <v>0</v>
          </cell>
        </row>
        <row r="27">
          <cell r="B27">
            <v>1986</v>
          </cell>
          <cell r="D27">
            <v>156333</v>
          </cell>
          <cell r="F27">
            <v>297000</v>
          </cell>
        </row>
        <row r="28">
          <cell r="B28">
            <v>1987</v>
          </cell>
          <cell r="D28">
            <v>167686</v>
          </cell>
          <cell r="F28">
            <v>10000</v>
          </cell>
        </row>
        <row r="29">
          <cell r="B29">
            <v>1988</v>
          </cell>
          <cell r="D29">
            <v>186220</v>
          </cell>
          <cell r="F29">
            <v>2000</v>
          </cell>
        </row>
        <row r="30">
          <cell r="B30">
            <v>1989</v>
          </cell>
          <cell r="D30">
            <v>200949</v>
          </cell>
          <cell r="F30">
            <v>9000</v>
          </cell>
        </row>
        <row r="31">
          <cell r="B31">
            <v>1990</v>
          </cell>
          <cell r="D31">
            <v>217708</v>
          </cell>
          <cell r="F31">
            <v>7000</v>
          </cell>
        </row>
        <row r="32">
          <cell r="B32">
            <v>1991</v>
          </cell>
          <cell r="D32">
            <v>228996</v>
          </cell>
          <cell r="F32">
            <v>0</v>
          </cell>
        </row>
        <row r="33">
          <cell r="B33">
            <v>1992</v>
          </cell>
          <cell r="D33">
            <v>231554</v>
          </cell>
          <cell r="F33">
            <v>0</v>
          </cell>
        </row>
        <row r="34">
          <cell r="B34">
            <v>1993</v>
          </cell>
          <cell r="D34">
            <v>230760</v>
          </cell>
          <cell r="F34">
            <v>663000</v>
          </cell>
        </row>
        <row r="35">
          <cell r="B35">
            <v>1994</v>
          </cell>
          <cell r="D35">
            <v>228271</v>
          </cell>
          <cell r="F35">
            <v>2000</v>
          </cell>
        </row>
        <row r="36">
          <cell r="B36">
            <v>1995</v>
          </cell>
          <cell r="D36">
            <v>239134</v>
          </cell>
          <cell r="F36">
            <v>1099000</v>
          </cell>
        </row>
        <row r="37">
          <cell r="B37">
            <v>1996</v>
          </cell>
          <cell r="D37">
            <v>259291</v>
          </cell>
          <cell r="F37">
            <v>320000</v>
          </cell>
        </row>
        <row r="38">
          <cell r="B38">
            <v>1997</v>
          </cell>
          <cell r="D38">
            <v>266969</v>
          </cell>
          <cell r="F38">
            <v>506000</v>
          </cell>
        </row>
        <row r="39">
          <cell r="B39">
            <v>1998</v>
          </cell>
          <cell r="D39">
            <v>283905</v>
          </cell>
          <cell r="F39">
            <v>-4000</v>
          </cell>
        </row>
        <row r="40">
          <cell r="B40">
            <v>1999</v>
          </cell>
          <cell r="D40">
            <v>310981</v>
          </cell>
          <cell r="F40">
            <v>0</v>
          </cell>
        </row>
        <row r="41">
          <cell r="B41" t="str">
            <v>2000</v>
          </cell>
          <cell r="D41">
            <v>324496</v>
          </cell>
          <cell r="F41">
            <v>0</v>
          </cell>
        </row>
        <row r="43">
          <cell r="A43" t="str">
            <v>4)</v>
          </cell>
          <cell r="B43" t="str">
            <v>Totals</v>
          </cell>
          <cell r="D43">
            <v>5088618.744725224</v>
          </cell>
          <cell r="F43">
            <v>3056000</v>
          </cell>
        </row>
        <row r="46">
          <cell r="A46" t="str">
            <v>5)</v>
          </cell>
          <cell r="B46" t="str">
            <v>Basic Catastrophe Provision</v>
          </cell>
          <cell r="F46">
            <v>0.6006</v>
          </cell>
        </row>
        <row r="48">
          <cell r="A48" t="str">
            <v>6)</v>
          </cell>
          <cell r="B48" t="str">
            <v>Catastrophe Provision w/ULAE</v>
          </cell>
          <cell r="F48">
            <v>0.6919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North Dakota Catastrophe Factor</v>
          </cell>
          <cell r="F52">
            <v>0.6919</v>
          </cell>
        </row>
        <row r="54">
          <cell r="A54" t="str">
            <v>C:\files\Non-modelled Cats\Starting 6-1\7-25 presentatio\[HOCAT_2000-2.XLW]NORTH DAKOTA</v>
          </cell>
          <cell r="G54">
            <v>37259.71801539352</v>
          </cell>
        </row>
      </sheetData>
      <sheetData sheetId="44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OHIO</v>
          </cell>
        </row>
        <row r="4">
          <cell r="A4" t="str">
            <v>BASIC CATASTROPHE PROVISION</v>
          </cell>
        </row>
        <row r="5">
          <cell r="A5">
            <v>34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2498709.8823270514</v>
          </cell>
          <cell r="F12">
            <v>327000</v>
          </cell>
        </row>
        <row r="13">
          <cell r="B13">
            <v>1972</v>
          </cell>
          <cell r="D13">
            <v>2752273.060129271</v>
          </cell>
          <cell r="F13">
            <v>0</v>
          </cell>
        </row>
        <row r="14">
          <cell r="B14">
            <v>1973</v>
          </cell>
          <cell r="D14">
            <v>3031567.2303895997</v>
          </cell>
          <cell r="F14">
            <v>75000</v>
          </cell>
        </row>
        <row r="15">
          <cell r="B15">
            <v>1974</v>
          </cell>
          <cell r="D15">
            <v>3339203.5134553136</v>
          </cell>
          <cell r="F15">
            <v>5761000</v>
          </cell>
        </row>
        <row r="16">
          <cell r="B16">
            <v>1975</v>
          </cell>
          <cell r="D16">
            <v>3678058</v>
          </cell>
          <cell r="F16">
            <v>428000</v>
          </cell>
        </row>
        <row r="17">
          <cell r="B17">
            <v>1976</v>
          </cell>
          <cell r="D17">
            <v>4188815.7254866385</v>
          </cell>
          <cell r="F17">
            <v>134000</v>
          </cell>
        </row>
        <row r="18">
          <cell r="B18">
            <v>1977</v>
          </cell>
          <cell r="D18">
            <v>5057970.056006626</v>
          </cell>
          <cell r="F18">
            <v>235000</v>
          </cell>
        </row>
        <row r="19">
          <cell r="B19">
            <v>1978</v>
          </cell>
          <cell r="D19">
            <v>6816954.511354153</v>
          </cell>
          <cell r="F19">
            <v>1849000</v>
          </cell>
        </row>
        <row r="20">
          <cell r="B20">
            <v>1979</v>
          </cell>
          <cell r="D20">
            <v>8494581.067625264</v>
          </cell>
          <cell r="F20">
            <v>723000</v>
          </cell>
        </row>
        <row r="21">
          <cell r="B21">
            <v>1980</v>
          </cell>
          <cell r="D21">
            <v>10103460.212379621</v>
          </cell>
          <cell r="F21">
            <v>4012000</v>
          </cell>
        </row>
        <row r="22">
          <cell r="B22">
            <v>1981</v>
          </cell>
          <cell r="D22">
            <v>10908822</v>
          </cell>
          <cell r="F22">
            <v>569000</v>
          </cell>
        </row>
        <row r="23">
          <cell r="B23">
            <v>1982</v>
          </cell>
          <cell r="D23">
            <v>11094657</v>
          </cell>
          <cell r="F23">
            <v>2997000</v>
          </cell>
        </row>
        <row r="24">
          <cell r="B24">
            <v>1983</v>
          </cell>
          <cell r="D24">
            <v>11412306</v>
          </cell>
          <cell r="F24">
            <v>1534000</v>
          </cell>
        </row>
        <row r="25">
          <cell r="B25">
            <v>1984</v>
          </cell>
          <cell r="D25">
            <v>12281082</v>
          </cell>
          <cell r="F25">
            <v>1161000</v>
          </cell>
        </row>
        <row r="26">
          <cell r="B26">
            <v>1985</v>
          </cell>
          <cell r="D26">
            <v>13241598</v>
          </cell>
          <cell r="F26">
            <v>7556000</v>
          </cell>
        </row>
        <row r="27">
          <cell r="B27">
            <v>1986</v>
          </cell>
          <cell r="D27">
            <v>14197509</v>
          </cell>
          <cell r="F27">
            <v>688000</v>
          </cell>
        </row>
        <row r="28">
          <cell r="B28">
            <v>1987</v>
          </cell>
          <cell r="D28">
            <v>15232337</v>
          </cell>
          <cell r="F28">
            <v>1821000</v>
          </cell>
        </row>
        <row r="29">
          <cell r="B29">
            <v>1988</v>
          </cell>
          <cell r="D29">
            <v>16486130</v>
          </cell>
          <cell r="F29">
            <v>543000</v>
          </cell>
        </row>
        <row r="30">
          <cell r="B30">
            <v>1989</v>
          </cell>
          <cell r="D30">
            <v>17978866</v>
          </cell>
          <cell r="F30">
            <v>480000</v>
          </cell>
        </row>
        <row r="31">
          <cell r="B31">
            <v>1990</v>
          </cell>
          <cell r="D31">
            <v>19740580</v>
          </cell>
          <cell r="F31">
            <v>5120000</v>
          </cell>
        </row>
        <row r="32">
          <cell r="B32">
            <v>1991</v>
          </cell>
          <cell r="D32">
            <v>21348083</v>
          </cell>
          <cell r="F32">
            <v>616000</v>
          </cell>
        </row>
        <row r="33">
          <cell r="B33">
            <v>1992</v>
          </cell>
          <cell r="D33">
            <v>21804382</v>
          </cell>
          <cell r="F33">
            <v>5677000</v>
          </cell>
        </row>
        <row r="34">
          <cell r="B34">
            <v>1993</v>
          </cell>
          <cell r="D34">
            <v>22146895</v>
          </cell>
          <cell r="F34">
            <v>8495000</v>
          </cell>
        </row>
        <row r="35">
          <cell r="B35">
            <v>1994</v>
          </cell>
          <cell r="D35">
            <v>22671807</v>
          </cell>
          <cell r="F35">
            <v>9379000</v>
          </cell>
        </row>
        <row r="36">
          <cell r="B36">
            <v>1995</v>
          </cell>
          <cell r="D36">
            <v>23459255</v>
          </cell>
          <cell r="F36">
            <v>3314000</v>
          </cell>
        </row>
        <row r="37">
          <cell r="B37">
            <v>1996</v>
          </cell>
          <cell r="D37">
            <v>24394643</v>
          </cell>
          <cell r="F37">
            <v>14960000</v>
          </cell>
        </row>
        <row r="38">
          <cell r="B38">
            <v>1997</v>
          </cell>
          <cell r="D38">
            <v>25333505</v>
          </cell>
          <cell r="F38">
            <v>5842000</v>
          </cell>
        </row>
        <row r="39">
          <cell r="B39">
            <v>1998</v>
          </cell>
          <cell r="D39">
            <v>26544315</v>
          </cell>
          <cell r="F39">
            <v>2092000</v>
          </cell>
        </row>
        <row r="40">
          <cell r="B40">
            <v>1999</v>
          </cell>
          <cell r="D40">
            <v>27636612</v>
          </cell>
          <cell r="F40">
            <v>9997000</v>
          </cell>
        </row>
        <row r="41">
          <cell r="B41" t="str">
            <v>2000</v>
          </cell>
          <cell r="D41">
            <v>28965458</v>
          </cell>
          <cell r="F41">
            <v>11883000</v>
          </cell>
        </row>
        <row r="43">
          <cell r="A43" t="str">
            <v>4)</v>
          </cell>
          <cell r="B43" t="str">
            <v>Totals</v>
          </cell>
          <cell r="D43">
            <v>436840435.25915354</v>
          </cell>
          <cell r="F43">
            <v>108268000</v>
          </cell>
        </row>
        <row r="46">
          <cell r="A46" t="str">
            <v>5)</v>
          </cell>
          <cell r="B46" t="str">
            <v>Basic Catastrophe Provision</v>
          </cell>
          <cell r="F46">
            <v>0.2478</v>
          </cell>
        </row>
        <row r="48">
          <cell r="A48" t="str">
            <v>6)</v>
          </cell>
          <cell r="B48" t="str">
            <v>Catastrophe Provision w/ULAE</v>
          </cell>
          <cell r="F48">
            <v>0.2855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Ohio Catastrophe Factor</v>
          </cell>
          <cell r="F52">
            <v>0.2855</v>
          </cell>
        </row>
        <row r="54">
          <cell r="A54" t="str">
            <v>C:\files\Non-modelled Cats\Starting 6-1\7-25 presentatio\[HOCAT_2000-2.XLW]OHIO</v>
          </cell>
          <cell r="G54">
            <v>37259.71801539352</v>
          </cell>
        </row>
      </sheetData>
      <sheetData sheetId="45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OKLAHOMA</v>
          </cell>
        </row>
        <row r="4">
          <cell r="A4" t="str">
            <v>BASIC CATASTROPHE PROVISION</v>
          </cell>
        </row>
        <row r="5">
          <cell r="A5">
            <v>35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542250.817053461</v>
          </cell>
          <cell r="F12">
            <v>448000</v>
          </cell>
        </row>
        <row r="13">
          <cell r="B13">
            <v>1972</v>
          </cell>
          <cell r="D13">
            <v>598344.5556955872</v>
          </cell>
          <cell r="F13">
            <v>590000</v>
          </cell>
        </row>
        <row r="14">
          <cell r="B14">
            <v>1973</v>
          </cell>
          <cell r="D14">
            <v>660240.9734963157</v>
          </cell>
          <cell r="F14">
            <v>225000</v>
          </cell>
        </row>
        <row r="15">
          <cell r="B15">
            <v>1974</v>
          </cell>
          <cell r="D15">
            <v>728540.3350526006</v>
          </cell>
          <cell r="F15">
            <v>2244000</v>
          </cell>
        </row>
        <row r="16">
          <cell r="B16">
            <v>1975</v>
          </cell>
          <cell r="D16">
            <v>803905</v>
          </cell>
          <cell r="F16">
            <v>1760000</v>
          </cell>
        </row>
        <row r="17">
          <cell r="B17">
            <v>1976</v>
          </cell>
          <cell r="D17">
            <v>896281.1235342772</v>
          </cell>
          <cell r="F17">
            <v>67000</v>
          </cell>
        </row>
        <row r="18">
          <cell r="B18">
            <v>1977</v>
          </cell>
          <cell r="D18">
            <v>1026409.2397646422</v>
          </cell>
          <cell r="F18">
            <v>154000</v>
          </cell>
        </row>
        <row r="19">
          <cell r="B19">
            <v>1978</v>
          </cell>
          <cell r="D19">
            <v>1350470.44558378</v>
          </cell>
          <cell r="F19">
            <v>937000</v>
          </cell>
        </row>
        <row r="20">
          <cell r="B20">
            <v>1979</v>
          </cell>
          <cell r="D20">
            <v>1608803.6267763732</v>
          </cell>
          <cell r="F20">
            <v>1419000</v>
          </cell>
        </row>
        <row r="21">
          <cell r="B21">
            <v>1980</v>
          </cell>
          <cell r="D21">
            <v>1895485.0215389777</v>
          </cell>
          <cell r="F21">
            <v>1708000</v>
          </cell>
        </row>
        <row r="22">
          <cell r="B22">
            <v>1981</v>
          </cell>
          <cell r="D22">
            <v>2192724</v>
          </cell>
          <cell r="F22">
            <v>3094000</v>
          </cell>
        </row>
        <row r="23">
          <cell r="B23">
            <v>1982</v>
          </cell>
          <cell r="D23">
            <v>2403314</v>
          </cell>
          <cell r="F23">
            <v>2871000</v>
          </cell>
        </row>
        <row r="24">
          <cell r="B24">
            <v>1983</v>
          </cell>
          <cell r="D24">
            <v>2675374</v>
          </cell>
          <cell r="F24">
            <v>3181000</v>
          </cell>
        </row>
        <row r="25">
          <cell r="B25">
            <v>1984</v>
          </cell>
          <cell r="D25">
            <v>2957155</v>
          </cell>
          <cell r="F25">
            <v>3189000</v>
          </cell>
        </row>
        <row r="26">
          <cell r="B26">
            <v>1985</v>
          </cell>
          <cell r="D26">
            <v>3229887</v>
          </cell>
          <cell r="F26">
            <v>4375000</v>
          </cell>
        </row>
        <row r="27">
          <cell r="B27">
            <v>1986</v>
          </cell>
          <cell r="D27">
            <v>3471555</v>
          </cell>
          <cell r="F27">
            <v>3424000</v>
          </cell>
        </row>
        <row r="28">
          <cell r="B28">
            <v>1987</v>
          </cell>
          <cell r="D28">
            <v>3804338</v>
          </cell>
          <cell r="F28">
            <v>1509000</v>
          </cell>
        </row>
        <row r="29">
          <cell r="B29">
            <v>1988</v>
          </cell>
          <cell r="D29">
            <v>4022216</v>
          </cell>
          <cell r="F29">
            <v>13924000</v>
          </cell>
        </row>
        <row r="30">
          <cell r="B30">
            <v>1989</v>
          </cell>
          <cell r="D30">
            <v>4049919</v>
          </cell>
          <cell r="F30">
            <v>2987000</v>
          </cell>
        </row>
        <row r="31">
          <cell r="B31">
            <v>1990</v>
          </cell>
          <cell r="D31">
            <v>4161684</v>
          </cell>
          <cell r="F31">
            <v>6108000</v>
          </cell>
        </row>
        <row r="32">
          <cell r="B32">
            <v>1991</v>
          </cell>
          <cell r="D32">
            <v>4123490</v>
          </cell>
          <cell r="F32">
            <v>5703000</v>
          </cell>
        </row>
        <row r="33">
          <cell r="B33">
            <v>1992</v>
          </cell>
          <cell r="D33">
            <v>4051430</v>
          </cell>
          <cell r="F33">
            <v>6749000</v>
          </cell>
        </row>
        <row r="34">
          <cell r="B34">
            <v>1993</v>
          </cell>
          <cell r="D34">
            <v>3932400</v>
          </cell>
          <cell r="F34">
            <v>7535000</v>
          </cell>
        </row>
        <row r="35">
          <cell r="B35">
            <v>1994</v>
          </cell>
          <cell r="D35">
            <v>4018009</v>
          </cell>
          <cell r="F35">
            <v>3012000</v>
          </cell>
        </row>
        <row r="36">
          <cell r="B36">
            <v>1995</v>
          </cell>
          <cell r="D36">
            <v>4300038</v>
          </cell>
          <cell r="F36">
            <v>8463000</v>
          </cell>
        </row>
        <row r="37">
          <cell r="B37">
            <v>1996</v>
          </cell>
          <cell r="D37">
            <v>4596787</v>
          </cell>
          <cell r="F37">
            <v>10030000</v>
          </cell>
        </row>
        <row r="38">
          <cell r="B38">
            <v>1997</v>
          </cell>
          <cell r="D38">
            <v>4885666</v>
          </cell>
          <cell r="F38">
            <v>1794000</v>
          </cell>
        </row>
        <row r="39">
          <cell r="B39">
            <v>1998</v>
          </cell>
          <cell r="D39">
            <v>5459508</v>
          </cell>
          <cell r="F39">
            <v>6957000</v>
          </cell>
        </row>
        <row r="40">
          <cell r="B40">
            <v>1999</v>
          </cell>
          <cell r="D40">
            <v>5838033</v>
          </cell>
          <cell r="F40">
            <v>62740000</v>
          </cell>
        </row>
        <row r="41">
          <cell r="B41" t="str">
            <v>2000</v>
          </cell>
          <cell r="D41">
            <v>6204081</v>
          </cell>
          <cell r="F41">
            <v>7116000</v>
          </cell>
        </row>
        <row r="43">
          <cell r="A43" t="str">
            <v>4)</v>
          </cell>
          <cell r="B43" t="str">
            <v>Totals</v>
          </cell>
          <cell r="D43">
            <v>90488339.13849601</v>
          </cell>
          <cell r="F43">
            <v>174313000</v>
          </cell>
        </row>
        <row r="46">
          <cell r="A46" t="str">
            <v>5)</v>
          </cell>
          <cell r="B46" t="str">
            <v>Basic Catastrophe Provision</v>
          </cell>
          <cell r="F46">
            <v>1.9264</v>
          </cell>
        </row>
        <row r="48">
          <cell r="A48" t="str">
            <v>6)</v>
          </cell>
          <cell r="B48" t="str">
            <v>Catastrophe Provision w/ULAE</v>
          </cell>
          <cell r="F48">
            <v>2.2192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Oklahoma Catastrophe Factor</v>
          </cell>
          <cell r="F52">
            <v>2.2192</v>
          </cell>
        </row>
        <row r="54">
          <cell r="A54" t="str">
            <v>C:\files\Non-modelled Cats\Starting 6-1\7-25 presentatio\[HOCAT_2000-2.XLW]OKLAHOMA</v>
          </cell>
          <cell r="G54">
            <v>37259.71801539352</v>
          </cell>
        </row>
      </sheetData>
      <sheetData sheetId="46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OREGON</v>
          </cell>
        </row>
        <row r="4">
          <cell r="A4" t="str">
            <v>BASIC CATASTROPHE PROVISION</v>
          </cell>
        </row>
        <row r="5">
          <cell r="A5">
            <v>36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597167.540698659</v>
          </cell>
          <cell r="F12">
            <v>58000</v>
          </cell>
        </row>
        <row r="13">
          <cell r="B13">
            <v>1972</v>
          </cell>
          <cell r="D13">
            <v>671967.428540482</v>
          </cell>
          <cell r="F13">
            <v>0</v>
          </cell>
        </row>
        <row r="14">
          <cell r="B14">
            <v>1973</v>
          </cell>
          <cell r="D14">
            <v>756136.585205261</v>
          </cell>
          <cell r="F14">
            <v>0</v>
          </cell>
        </row>
        <row r="15">
          <cell r="B15">
            <v>1974</v>
          </cell>
          <cell r="D15">
            <v>850848.584622177</v>
          </cell>
          <cell r="F15">
            <v>96000</v>
          </cell>
        </row>
        <row r="16">
          <cell r="B16">
            <v>1975</v>
          </cell>
          <cell r="D16">
            <v>957424</v>
          </cell>
          <cell r="F16">
            <v>0</v>
          </cell>
        </row>
        <row r="17">
          <cell r="B17">
            <v>1976</v>
          </cell>
          <cell r="D17">
            <v>1187258.6441108852</v>
          </cell>
          <cell r="F17">
            <v>0</v>
          </cell>
        </row>
        <row r="18">
          <cell r="B18">
            <v>1977</v>
          </cell>
          <cell r="D18">
            <v>1459639.5160213618</v>
          </cell>
          <cell r="F18">
            <v>0</v>
          </cell>
        </row>
        <row r="19">
          <cell r="B19">
            <v>1978</v>
          </cell>
          <cell r="D19">
            <v>1959212.9133549028</v>
          </cell>
          <cell r="F19">
            <v>0</v>
          </cell>
        </row>
        <row r="20">
          <cell r="B20">
            <v>1979</v>
          </cell>
          <cell r="D20">
            <v>2291761.1053100824</v>
          </cell>
          <cell r="F20">
            <v>45000</v>
          </cell>
        </row>
        <row r="21">
          <cell r="B21">
            <v>1980</v>
          </cell>
          <cell r="D21">
            <v>2900859.5895774453</v>
          </cell>
          <cell r="F21">
            <v>-55000</v>
          </cell>
        </row>
        <row r="22">
          <cell r="B22">
            <v>1981</v>
          </cell>
          <cell r="D22">
            <v>3180073</v>
          </cell>
          <cell r="F22">
            <v>2100000</v>
          </cell>
        </row>
        <row r="23">
          <cell r="B23">
            <v>1982</v>
          </cell>
          <cell r="D23">
            <v>3447349</v>
          </cell>
          <cell r="F23">
            <v>265000</v>
          </cell>
        </row>
        <row r="24">
          <cell r="B24">
            <v>1983</v>
          </cell>
          <cell r="D24">
            <v>3523537</v>
          </cell>
          <cell r="F24">
            <v>661000</v>
          </cell>
        </row>
        <row r="25">
          <cell r="B25">
            <v>1984</v>
          </cell>
          <cell r="D25">
            <v>3653421</v>
          </cell>
          <cell r="F25">
            <v>283000</v>
          </cell>
        </row>
        <row r="26">
          <cell r="B26">
            <v>1985</v>
          </cell>
          <cell r="D26">
            <v>3851683</v>
          </cell>
          <cell r="F26">
            <v>33000</v>
          </cell>
        </row>
        <row r="27">
          <cell r="B27">
            <v>1986</v>
          </cell>
          <cell r="D27">
            <v>4306213</v>
          </cell>
          <cell r="F27">
            <v>107000</v>
          </cell>
        </row>
        <row r="28">
          <cell r="B28">
            <v>1987</v>
          </cell>
          <cell r="D28">
            <v>4761527</v>
          </cell>
          <cell r="F28">
            <v>-1000</v>
          </cell>
        </row>
        <row r="29">
          <cell r="B29">
            <v>1988</v>
          </cell>
          <cell r="D29">
            <v>5377462</v>
          </cell>
          <cell r="F29">
            <v>1000</v>
          </cell>
        </row>
        <row r="30">
          <cell r="B30">
            <v>1989</v>
          </cell>
          <cell r="D30">
            <v>6090691</v>
          </cell>
          <cell r="F30">
            <v>1180000</v>
          </cell>
        </row>
        <row r="31">
          <cell r="B31">
            <v>1990</v>
          </cell>
          <cell r="D31">
            <v>6796382</v>
          </cell>
          <cell r="F31">
            <v>5090000</v>
          </cell>
        </row>
        <row r="32">
          <cell r="B32">
            <v>1991</v>
          </cell>
          <cell r="D32">
            <v>7343003</v>
          </cell>
          <cell r="F32">
            <v>-1733000</v>
          </cell>
        </row>
        <row r="33">
          <cell r="B33">
            <v>1992</v>
          </cell>
          <cell r="D33">
            <v>7709837</v>
          </cell>
          <cell r="F33">
            <v>12000</v>
          </cell>
        </row>
        <row r="34">
          <cell r="B34">
            <v>1993</v>
          </cell>
          <cell r="D34">
            <v>8254442</v>
          </cell>
          <cell r="F34">
            <v>3000</v>
          </cell>
        </row>
        <row r="35">
          <cell r="B35">
            <v>1994</v>
          </cell>
          <cell r="D35">
            <v>8899297</v>
          </cell>
          <cell r="F35">
            <v>2000</v>
          </cell>
        </row>
        <row r="36">
          <cell r="B36">
            <v>1995</v>
          </cell>
          <cell r="D36">
            <v>9562431</v>
          </cell>
          <cell r="F36">
            <v>11115000</v>
          </cell>
        </row>
        <row r="37">
          <cell r="B37">
            <v>1996</v>
          </cell>
          <cell r="D37">
            <v>11020032</v>
          </cell>
          <cell r="F37">
            <v>5246000</v>
          </cell>
        </row>
        <row r="38">
          <cell r="B38">
            <v>1997</v>
          </cell>
          <cell r="D38">
            <v>11930431</v>
          </cell>
          <cell r="F38">
            <v>-840000</v>
          </cell>
        </row>
        <row r="39">
          <cell r="B39">
            <v>1998</v>
          </cell>
          <cell r="D39">
            <v>12889192</v>
          </cell>
          <cell r="F39">
            <v>570000</v>
          </cell>
        </row>
        <row r="40">
          <cell r="B40">
            <v>1999</v>
          </cell>
          <cell r="D40">
            <v>13410384</v>
          </cell>
          <cell r="F40">
            <v>358000</v>
          </cell>
        </row>
        <row r="41">
          <cell r="B41" t="str">
            <v>2000</v>
          </cell>
          <cell r="D41">
            <v>14046647</v>
          </cell>
          <cell r="F41">
            <v>977000</v>
          </cell>
        </row>
        <row r="43">
          <cell r="A43" t="str">
            <v>4)</v>
          </cell>
          <cell r="B43" t="str">
            <v>Totals</v>
          </cell>
          <cell r="D43">
            <v>163686309.90744126</v>
          </cell>
          <cell r="F43">
            <v>25573000</v>
          </cell>
        </row>
        <row r="46">
          <cell r="A46" t="str">
            <v>5)</v>
          </cell>
          <cell r="B46" t="str">
            <v>Basic Catastrophe Provision</v>
          </cell>
          <cell r="F46">
            <v>0.1562</v>
          </cell>
        </row>
        <row r="48">
          <cell r="A48" t="str">
            <v>6)</v>
          </cell>
          <cell r="B48" t="str">
            <v>Catastrophe Provision w/ULAE</v>
          </cell>
          <cell r="F48">
            <v>0.1799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Oregon Catastrophe Factor</v>
          </cell>
          <cell r="F52">
            <v>0.1799</v>
          </cell>
        </row>
        <row r="54">
          <cell r="A54" t="str">
            <v>C:\files\Non-modelled Cats\Starting 6-1\7-25 presentatio\[HOCAT_2000-2.XLW]OREGON</v>
          </cell>
          <cell r="G54">
            <v>37259.71801539352</v>
          </cell>
        </row>
      </sheetData>
      <sheetData sheetId="47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PENNSYLVANIA</v>
          </cell>
        </row>
        <row r="4">
          <cell r="A4" t="str">
            <v>BASIC CATASTROPHE PROVISION</v>
          </cell>
        </row>
        <row r="5">
          <cell r="A5">
            <v>37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1839775.5468011259</v>
          </cell>
          <cell r="F12">
            <v>64000</v>
          </cell>
        </row>
        <row r="13">
          <cell r="B13">
            <v>1972</v>
          </cell>
          <cell r="D13">
            <v>2086047.3705513258</v>
          </cell>
          <cell r="F13">
            <v>103000</v>
          </cell>
        </row>
        <row r="14">
          <cell r="B14">
            <v>1973</v>
          </cell>
          <cell r="D14">
            <v>2365285.0695566367</v>
          </cell>
          <cell r="F14">
            <v>36000</v>
          </cell>
        </row>
        <row r="15">
          <cell r="B15">
            <v>1974</v>
          </cell>
          <cell r="D15">
            <v>2681901.4463650184</v>
          </cell>
          <cell r="F15">
            <v>25000</v>
          </cell>
        </row>
        <row r="16">
          <cell r="B16">
            <v>1975</v>
          </cell>
          <cell r="D16">
            <v>3040900</v>
          </cell>
          <cell r="F16">
            <v>194000</v>
          </cell>
        </row>
        <row r="17">
          <cell r="B17">
            <v>1976</v>
          </cell>
          <cell r="D17">
            <v>3685796.3171622995</v>
          </cell>
          <cell r="F17">
            <v>128000</v>
          </cell>
        </row>
        <row r="18">
          <cell r="B18">
            <v>1977</v>
          </cell>
          <cell r="D18">
            <v>4152660.1883484162</v>
          </cell>
          <cell r="F18">
            <v>68000</v>
          </cell>
        </row>
        <row r="19">
          <cell r="B19">
            <v>1978</v>
          </cell>
          <cell r="D19">
            <v>5096985.608436438</v>
          </cell>
          <cell r="F19">
            <v>435000</v>
          </cell>
        </row>
        <row r="20">
          <cell r="B20">
            <v>1979</v>
          </cell>
          <cell r="D20">
            <v>6050932.556645259</v>
          </cell>
          <cell r="F20">
            <v>121000</v>
          </cell>
        </row>
        <row r="21">
          <cell r="B21">
            <v>1980</v>
          </cell>
          <cell r="D21">
            <v>7331395.164317843</v>
          </cell>
          <cell r="F21">
            <v>893000</v>
          </cell>
        </row>
        <row r="22">
          <cell r="B22">
            <v>1981</v>
          </cell>
          <cell r="D22">
            <v>8472407</v>
          </cell>
          <cell r="F22">
            <v>204000</v>
          </cell>
        </row>
        <row r="23">
          <cell r="B23">
            <v>1982</v>
          </cell>
          <cell r="D23">
            <v>9518959</v>
          </cell>
          <cell r="F23">
            <v>1210000</v>
          </cell>
        </row>
        <row r="24">
          <cell r="B24">
            <v>1983</v>
          </cell>
          <cell r="D24">
            <v>10373141</v>
          </cell>
          <cell r="F24">
            <v>576000</v>
          </cell>
        </row>
        <row r="25">
          <cell r="B25">
            <v>1984</v>
          </cell>
          <cell r="D25">
            <v>11411806</v>
          </cell>
          <cell r="F25">
            <v>2205000</v>
          </cell>
        </row>
        <row r="26">
          <cell r="B26">
            <v>1985</v>
          </cell>
          <cell r="D26">
            <v>12317063</v>
          </cell>
          <cell r="F26">
            <v>5585000</v>
          </cell>
        </row>
        <row r="27">
          <cell r="B27">
            <v>1986</v>
          </cell>
          <cell r="D27">
            <v>13397119</v>
          </cell>
          <cell r="F27">
            <v>170000</v>
          </cell>
        </row>
        <row r="28">
          <cell r="B28">
            <v>1987</v>
          </cell>
          <cell r="D28">
            <v>14641372</v>
          </cell>
          <cell r="F28">
            <v>1280000</v>
          </cell>
        </row>
        <row r="29">
          <cell r="B29">
            <v>1988</v>
          </cell>
          <cell r="D29">
            <v>16191629</v>
          </cell>
          <cell r="F29">
            <v>487000</v>
          </cell>
        </row>
        <row r="30">
          <cell r="B30">
            <v>1989</v>
          </cell>
          <cell r="D30">
            <v>18863408</v>
          </cell>
          <cell r="F30">
            <v>2439000</v>
          </cell>
        </row>
        <row r="31">
          <cell r="B31">
            <v>1990</v>
          </cell>
          <cell r="D31">
            <v>22450060</v>
          </cell>
          <cell r="F31">
            <v>856000</v>
          </cell>
        </row>
        <row r="32">
          <cell r="B32">
            <v>1991</v>
          </cell>
          <cell r="D32">
            <v>25595058</v>
          </cell>
          <cell r="F32">
            <v>656000</v>
          </cell>
        </row>
        <row r="33">
          <cell r="B33">
            <v>1992</v>
          </cell>
          <cell r="D33">
            <v>27453083</v>
          </cell>
          <cell r="F33">
            <v>8405000</v>
          </cell>
        </row>
        <row r="34">
          <cell r="B34">
            <v>1993</v>
          </cell>
          <cell r="D34">
            <v>29042254</v>
          </cell>
          <cell r="F34">
            <v>1710000</v>
          </cell>
        </row>
        <row r="35">
          <cell r="B35">
            <v>1994</v>
          </cell>
          <cell r="D35">
            <v>30716158</v>
          </cell>
          <cell r="F35">
            <v>54721000</v>
          </cell>
        </row>
        <row r="36">
          <cell r="B36">
            <v>1995</v>
          </cell>
          <cell r="D36">
            <v>33332534</v>
          </cell>
          <cell r="F36">
            <v>3837000</v>
          </cell>
        </row>
        <row r="37">
          <cell r="B37">
            <v>1996</v>
          </cell>
          <cell r="D37">
            <v>35285320</v>
          </cell>
          <cell r="F37">
            <v>31652000</v>
          </cell>
        </row>
        <row r="38">
          <cell r="B38">
            <v>1997</v>
          </cell>
          <cell r="D38">
            <v>37266169</v>
          </cell>
          <cell r="F38">
            <v>4691000</v>
          </cell>
        </row>
        <row r="39">
          <cell r="B39">
            <v>1998</v>
          </cell>
          <cell r="D39">
            <v>39620062</v>
          </cell>
          <cell r="F39">
            <v>9471000</v>
          </cell>
        </row>
        <row r="40">
          <cell r="B40">
            <v>1999</v>
          </cell>
          <cell r="D40">
            <v>41467422</v>
          </cell>
          <cell r="F40">
            <v>2692000</v>
          </cell>
        </row>
        <row r="41">
          <cell r="B41" t="str">
            <v>2000</v>
          </cell>
          <cell r="D41">
            <v>44238660</v>
          </cell>
          <cell r="F41">
            <v>9644000</v>
          </cell>
        </row>
        <row r="43">
          <cell r="A43" t="str">
            <v>4)</v>
          </cell>
          <cell r="B43" t="str">
            <v>Totals</v>
          </cell>
          <cell r="D43">
            <v>519985363.26818436</v>
          </cell>
          <cell r="F43">
            <v>144558000</v>
          </cell>
        </row>
        <row r="46">
          <cell r="A46" t="str">
            <v>5)</v>
          </cell>
          <cell r="B46" t="str">
            <v>Basic Catastrophe Provision</v>
          </cell>
          <cell r="F46">
            <v>0.278</v>
          </cell>
        </row>
        <row r="48">
          <cell r="A48" t="str">
            <v>6)</v>
          </cell>
          <cell r="B48" t="str">
            <v>Catastrophe Provision w/ULAE</v>
          </cell>
          <cell r="F48">
            <v>0.3203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Pennsylvania Catastrophe Factor</v>
          </cell>
          <cell r="F52">
            <v>0.3203</v>
          </cell>
        </row>
        <row r="54">
          <cell r="A54" t="str">
            <v>C:\files\Non-modelled Cats\Starting 6-1\7-25 presentatio\[HOCAT_2000-2.XLW]PENNSYLVANIA</v>
          </cell>
          <cell r="G54">
            <v>37259.71801539352</v>
          </cell>
        </row>
      </sheetData>
      <sheetData sheetId="48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RHODE ISLAND</v>
          </cell>
        </row>
        <row r="4">
          <cell r="A4" t="str">
            <v>BASIC CATASTROPHE PROVISION</v>
          </cell>
        </row>
        <row r="5">
          <cell r="A5">
            <v>38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218045.26174182908</v>
          </cell>
          <cell r="F12">
            <v>6000</v>
          </cell>
        </row>
        <row r="13">
          <cell r="B13">
            <v>1972</v>
          </cell>
          <cell r="D13">
            <v>244992.12758579513</v>
          </cell>
          <cell r="F13">
            <v>7000</v>
          </cell>
        </row>
        <row r="14">
          <cell r="B14">
            <v>1973</v>
          </cell>
          <cell r="D14">
            <v>275269.18998167006</v>
          </cell>
          <cell r="F14">
            <v>2000</v>
          </cell>
        </row>
        <row r="15">
          <cell r="B15">
            <v>1974</v>
          </cell>
          <cell r="D15">
            <v>309288.0073325187</v>
          </cell>
          <cell r="F15">
            <v>-2000</v>
          </cell>
        </row>
        <row r="16">
          <cell r="B16">
            <v>1975</v>
          </cell>
          <cell r="D16">
            <v>347511</v>
          </cell>
          <cell r="F16">
            <v>0</v>
          </cell>
        </row>
        <row r="17">
          <cell r="B17">
            <v>1976</v>
          </cell>
          <cell r="D17">
            <v>404994.2072162365</v>
          </cell>
          <cell r="F17">
            <v>39000</v>
          </cell>
        </row>
        <row r="18">
          <cell r="B18">
            <v>1977</v>
          </cell>
          <cell r="D18">
            <v>516005.97537408205</v>
          </cell>
          <cell r="F18">
            <v>-1000</v>
          </cell>
        </row>
        <row r="19">
          <cell r="B19">
            <v>1978</v>
          </cell>
          <cell r="D19">
            <v>673079.1559342183</v>
          </cell>
          <cell r="F19">
            <v>342000</v>
          </cell>
        </row>
        <row r="20">
          <cell r="B20">
            <v>1979</v>
          </cell>
          <cell r="D20">
            <v>820216.8932395836</v>
          </cell>
          <cell r="F20">
            <v>95000</v>
          </cell>
        </row>
        <row r="21">
          <cell r="B21">
            <v>1980</v>
          </cell>
          <cell r="D21">
            <v>1015010.2761869035</v>
          </cell>
          <cell r="F21">
            <v>15000</v>
          </cell>
        </row>
        <row r="22">
          <cell r="B22">
            <v>1981</v>
          </cell>
          <cell r="D22">
            <v>1134041</v>
          </cell>
          <cell r="F22">
            <v>115000</v>
          </cell>
        </row>
        <row r="23">
          <cell r="B23">
            <v>1982</v>
          </cell>
          <cell r="D23">
            <v>1248911</v>
          </cell>
          <cell r="F23">
            <v>49000</v>
          </cell>
        </row>
        <row r="24">
          <cell r="B24">
            <v>1983</v>
          </cell>
          <cell r="D24">
            <v>1346975</v>
          </cell>
          <cell r="F24">
            <v>23000</v>
          </cell>
        </row>
        <row r="25">
          <cell r="B25">
            <v>1984</v>
          </cell>
          <cell r="D25">
            <v>1422833</v>
          </cell>
          <cell r="F25">
            <v>135000</v>
          </cell>
        </row>
        <row r="26">
          <cell r="B26">
            <v>1985</v>
          </cell>
          <cell r="D26">
            <v>1465972</v>
          </cell>
          <cell r="F26">
            <v>74000</v>
          </cell>
        </row>
        <row r="27">
          <cell r="B27">
            <v>1986</v>
          </cell>
          <cell r="D27">
            <v>1539665</v>
          </cell>
          <cell r="F27">
            <v>1000</v>
          </cell>
        </row>
        <row r="28">
          <cell r="B28">
            <v>1987</v>
          </cell>
          <cell r="D28">
            <v>1662976</v>
          </cell>
          <cell r="F28">
            <v>69000</v>
          </cell>
        </row>
        <row r="29">
          <cell r="B29">
            <v>1988</v>
          </cell>
          <cell r="D29">
            <v>1845735</v>
          </cell>
          <cell r="F29">
            <v>4000</v>
          </cell>
        </row>
        <row r="30">
          <cell r="B30">
            <v>1989</v>
          </cell>
          <cell r="D30">
            <v>2198007</v>
          </cell>
          <cell r="F30">
            <v>142000</v>
          </cell>
        </row>
        <row r="31">
          <cell r="B31">
            <v>1990</v>
          </cell>
          <cell r="D31">
            <v>2445674</v>
          </cell>
          <cell r="F31">
            <v>214000</v>
          </cell>
        </row>
        <row r="32">
          <cell r="B32">
            <v>1991</v>
          </cell>
          <cell r="D32">
            <v>2839479</v>
          </cell>
          <cell r="F32">
            <v>104000</v>
          </cell>
        </row>
        <row r="33">
          <cell r="B33">
            <v>1992</v>
          </cell>
          <cell r="D33">
            <v>3018638</v>
          </cell>
          <cell r="F33">
            <v>245000</v>
          </cell>
        </row>
        <row r="34">
          <cell r="B34">
            <v>1993</v>
          </cell>
          <cell r="D34">
            <v>3065676</v>
          </cell>
          <cell r="F34">
            <v>350000</v>
          </cell>
        </row>
        <row r="35">
          <cell r="B35">
            <v>1994</v>
          </cell>
          <cell r="D35">
            <v>3076307</v>
          </cell>
          <cell r="F35">
            <v>1098000</v>
          </cell>
        </row>
        <row r="36">
          <cell r="B36">
            <v>1995</v>
          </cell>
          <cell r="D36">
            <v>3097403</v>
          </cell>
          <cell r="F36">
            <v>546000</v>
          </cell>
        </row>
        <row r="37">
          <cell r="B37">
            <v>1996</v>
          </cell>
          <cell r="D37">
            <v>3131617</v>
          </cell>
          <cell r="F37">
            <v>953000</v>
          </cell>
        </row>
        <row r="38">
          <cell r="B38">
            <v>1997</v>
          </cell>
          <cell r="D38">
            <v>3087975</v>
          </cell>
          <cell r="F38">
            <v>166000</v>
          </cell>
        </row>
        <row r="39">
          <cell r="B39">
            <v>1998</v>
          </cell>
          <cell r="D39">
            <v>3084014</v>
          </cell>
          <cell r="F39">
            <v>2000</v>
          </cell>
        </row>
        <row r="40">
          <cell r="B40">
            <v>1999</v>
          </cell>
          <cell r="D40">
            <v>3095010</v>
          </cell>
          <cell r="F40">
            <v>3000</v>
          </cell>
        </row>
        <row r="41">
          <cell r="B41" t="str">
            <v>2000</v>
          </cell>
          <cell r="D41">
            <v>3178915</v>
          </cell>
          <cell r="F41">
            <v>460000</v>
          </cell>
        </row>
        <row r="43">
          <cell r="A43" t="str">
            <v>4)</v>
          </cell>
          <cell r="B43" t="str">
            <v>Totals</v>
          </cell>
          <cell r="D43">
            <v>51810235.09459284</v>
          </cell>
          <cell r="F43">
            <v>5256000</v>
          </cell>
        </row>
        <row r="46">
          <cell r="A46" t="str">
            <v>5)</v>
          </cell>
          <cell r="B46" t="str">
            <v>Basic Catastrophe Provision</v>
          </cell>
          <cell r="F46">
            <v>0.1014</v>
          </cell>
        </row>
        <row r="48">
          <cell r="A48" t="str">
            <v>6)</v>
          </cell>
          <cell r="B48" t="str">
            <v>Catastrophe Provision w/ULAE</v>
          </cell>
          <cell r="F48">
            <v>0.1168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Rhode Island Catastrophe Factor</v>
          </cell>
          <cell r="F52">
            <v>0.1168</v>
          </cell>
        </row>
        <row r="54">
          <cell r="A54" t="str">
            <v>C:\files\Non-modelled Cats\Starting 6-1\7-25 presentatio\[HOCAT_2000-2.XLW]RHODE ISLAND</v>
          </cell>
          <cell r="G54">
            <v>37259.71801539352</v>
          </cell>
        </row>
      </sheetData>
      <sheetData sheetId="49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SOUTH CAROLINA</v>
          </cell>
        </row>
        <row r="4">
          <cell r="A4" t="str">
            <v>BASIC CATASTROPHE PROVISION</v>
          </cell>
        </row>
        <row r="5">
          <cell r="A5">
            <v>39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679597.7481912564</v>
          </cell>
          <cell r="F12">
            <v>4000</v>
          </cell>
        </row>
        <row r="13">
          <cell r="B13">
            <v>1972</v>
          </cell>
          <cell r="D13">
            <v>764181.6077415418</v>
          </cell>
          <cell r="F13">
            <v>0</v>
          </cell>
        </row>
        <row r="14">
          <cell r="B14">
            <v>1973</v>
          </cell>
          <cell r="D14">
            <v>859292.9143227567</v>
          </cell>
          <cell r="F14">
            <v>127000</v>
          </cell>
        </row>
        <row r="15">
          <cell r="B15">
            <v>1974</v>
          </cell>
          <cell r="D15">
            <v>966241.931400984</v>
          </cell>
          <cell r="F15">
            <v>376000</v>
          </cell>
        </row>
        <row r="16">
          <cell r="B16">
            <v>1975</v>
          </cell>
          <cell r="D16">
            <v>1086502</v>
          </cell>
          <cell r="F16">
            <v>250000</v>
          </cell>
        </row>
        <row r="17">
          <cell r="B17">
            <v>1976</v>
          </cell>
          <cell r="D17">
            <v>1272197.0787047201</v>
          </cell>
          <cell r="F17">
            <v>49000</v>
          </cell>
        </row>
        <row r="18">
          <cell r="B18">
            <v>1977</v>
          </cell>
          <cell r="D18">
            <v>1594112.795348582</v>
          </cell>
          <cell r="F18">
            <v>62000</v>
          </cell>
        </row>
        <row r="19">
          <cell r="B19">
            <v>1978</v>
          </cell>
          <cell r="D19">
            <v>2148221.2269590697</v>
          </cell>
          <cell r="F19">
            <v>393000</v>
          </cell>
        </row>
        <row r="20">
          <cell r="B20">
            <v>1979</v>
          </cell>
          <cell r="D20">
            <v>2602603.4015134117</v>
          </cell>
          <cell r="F20">
            <v>757000</v>
          </cell>
        </row>
        <row r="21">
          <cell r="B21">
            <v>1980</v>
          </cell>
          <cell r="D21">
            <v>3035691.622965642</v>
          </cell>
          <cell r="F21">
            <v>6000</v>
          </cell>
        </row>
        <row r="22">
          <cell r="B22">
            <v>1981</v>
          </cell>
          <cell r="D22">
            <v>3310994</v>
          </cell>
          <cell r="F22">
            <v>143000</v>
          </cell>
        </row>
        <row r="23">
          <cell r="B23">
            <v>1982</v>
          </cell>
          <cell r="D23">
            <v>3458102</v>
          </cell>
          <cell r="F23">
            <v>655000</v>
          </cell>
        </row>
        <row r="24">
          <cell r="B24">
            <v>1983</v>
          </cell>
          <cell r="D24">
            <v>3480834</v>
          </cell>
          <cell r="F24">
            <v>605000</v>
          </cell>
        </row>
        <row r="25">
          <cell r="B25">
            <v>1984</v>
          </cell>
          <cell r="D25">
            <v>3679550</v>
          </cell>
          <cell r="F25">
            <v>7160000</v>
          </cell>
        </row>
        <row r="26">
          <cell r="B26">
            <v>1985</v>
          </cell>
          <cell r="D26">
            <v>3942497</v>
          </cell>
          <cell r="F26">
            <v>3046000</v>
          </cell>
        </row>
        <row r="27">
          <cell r="B27">
            <v>1986</v>
          </cell>
          <cell r="D27">
            <v>4406358</v>
          </cell>
          <cell r="F27">
            <v>217000</v>
          </cell>
        </row>
        <row r="28">
          <cell r="B28">
            <v>1987</v>
          </cell>
          <cell r="D28">
            <v>5006001</v>
          </cell>
          <cell r="F28">
            <v>212000</v>
          </cell>
        </row>
        <row r="29">
          <cell r="B29">
            <v>1988</v>
          </cell>
          <cell r="D29">
            <v>5723950</v>
          </cell>
          <cell r="F29">
            <v>2534000</v>
          </cell>
        </row>
        <row r="30">
          <cell r="B30">
            <v>1989</v>
          </cell>
          <cell r="D30">
            <v>6351203</v>
          </cell>
          <cell r="F30">
            <v>5589000</v>
          </cell>
        </row>
        <row r="31">
          <cell r="B31">
            <v>1990</v>
          </cell>
          <cell r="D31">
            <v>7299014</v>
          </cell>
          <cell r="F31">
            <v>2021000</v>
          </cell>
        </row>
        <row r="32">
          <cell r="B32">
            <v>1991</v>
          </cell>
          <cell r="D32">
            <v>8401297</v>
          </cell>
          <cell r="F32">
            <v>1069000</v>
          </cell>
        </row>
        <row r="33">
          <cell r="B33">
            <v>1992</v>
          </cell>
          <cell r="D33">
            <v>9128814</v>
          </cell>
          <cell r="F33">
            <v>1219000</v>
          </cell>
        </row>
        <row r="34">
          <cell r="B34">
            <v>1993</v>
          </cell>
          <cell r="D34">
            <v>9617493</v>
          </cell>
          <cell r="F34">
            <v>5579000</v>
          </cell>
        </row>
        <row r="35">
          <cell r="B35">
            <v>1994</v>
          </cell>
          <cell r="D35">
            <v>10434376</v>
          </cell>
          <cell r="F35">
            <v>6579000</v>
          </cell>
        </row>
        <row r="36">
          <cell r="B36">
            <v>1995</v>
          </cell>
          <cell r="D36">
            <v>11654219</v>
          </cell>
          <cell r="F36">
            <v>3565000</v>
          </cell>
        </row>
        <row r="37">
          <cell r="B37">
            <v>1996</v>
          </cell>
          <cell r="D37">
            <v>12672199</v>
          </cell>
          <cell r="F37">
            <v>4926000</v>
          </cell>
        </row>
        <row r="38">
          <cell r="B38">
            <v>1997</v>
          </cell>
          <cell r="D38">
            <v>13591243</v>
          </cell>
          <cell r="F38">
            <v>1243000</v>
          </cell>
        </row>
        <row r="39">
          <cell r="B39">
            <v>1998</v>
          </cell>
          <cell r="D39">
            <v>15011839</v>
          </cell>
          <cell r="F39">
            <v>2196000</v>
          </cell>
        </row>
        <row r="40">
          <cell r="B40">
            <v>1999</v>
          </cell>
          <cell r="D40">
            <v>16099902</v>
          </cell>
          <cell r="F40">
            <v>9263000</v>
          </cell>
        </row>
        <row r="41">
          <cell r="B41" t="str">
            <v>2000</v>
          </cell>
          <cell r="D41">
            <v>17611714</v>
          </cell>
          <cell r="F41">
            <v>28780000</v>
          </cell>
        </row>
        <row r="43">
          <cell r="A43" t="str">
            <v>4)</v>
          </cell>
          <cell r="B43" t="str">
            <v>Totals</v>
          </cell>
          <cell r="D43">
            <v>185890241.32714796</v>
          </cell>
          <cell r="F43">
            <v>88625000</v>
          </cell>
        </row>
        <row r="46">
          <cell r="A46" t="str">
            <v>5)</v>
          </cell>
          <cell r="B46" t="str">
            <v>Basic Catastrophe Provision</v>
          </cell>
          <cell r="F46">
            <v>0.4768</v>
          </cell>
        </row>
        <row r="48">
          <cell r="A48" t="str">
            <v>6)</v>
          </cell>
          <cell r="B48" t="str">
            <v>Catastrophe Provision w/ULAE</v>
          </cell>
          <cell r="F48">
            <v>0.5493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South Carolina Catastrophe Factor</v>
          </cell>
          <cell r="F52">
            <v>0.5493</v>
          </cell>
        </row>
        <row r="54">
          <cell r="A54" t="str">
            <v>C:\files\Non-modelled Cats\Starting 6-1\7-25 presentatio\[HOCAT_2000-2.XLW]SOUTH CAROLINA</v>
          </cell>
          <cell r="G54">
            <v>37259.71801539352</v>
          </cell>
        </row>
      </sheetData>
      <sheetData sheetId="50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SOUTH DAKOTA</v>
          </cell>
        </row>
        <row r="4">
          <cell r="A4" t="str">
            <v>BASIC CATASTROPHE PROVISION</v>
          </cell>
        </row>
        <row r="5">
          <cell r="A5">
            <v>40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36428.07248523921</v>
          </cell>
          <cell r="F12">
            <v>0</v>
          </cell>
        </row>
        <row r="13">
          <cell r="B13">
            <v>1972</v>
          </cell>
          <cell r="D13">
            <v>39618.04316318313</v>
          </cell>
          <cell r="F13">
            <v>2000</v>
          </cell>
        </row>
        <row r="14">
          <cell r="B14">
            <v>1973</v>
          </cell>
          <cell r="D14">
            <v>43087.356453346394</v>
          </cell>
          <cell r="F14">
            <v>2000</v>
          </cell>
        </row>
        <row r="15">
          <cell r="B15">
            <v>1974</v>
          </cell>
          <cell r="D15">
            <v>46860.474115061465</v>
          </cell>
          <cell r="F15">
            <v>0</v>
          </cell>
        </row>
        <row r="16">
          <cell r="B16">
            <v>1975</v>
          </cell>
          <cell r="D16">
            <v>50964</v>
          </cell>
          <cell r="F16">
            <v>0</v>
          </cell>
        </row>
        <row r="17">
          <cell r="B17">
            <v>1976</v>
          </cell>
          <cell r="D17">
            <v>55280.79277007146</v>
          </cell>
          <cell r="F17">
            <v>5000</v>
          </cell>
        </row>
        <row r="18">
          <cell r="B18">
            <v>1977</v>
          </cell>
          <cell r="D18">
            <v>60976.996632996634</v>
          </cell>
          <cell r="F18">
            <v>1000</v>
          </cell>
        </row>
        <row r="19">
          <cell r="B19">
            <v>1978</v>
          </cell>
          <cell r="D19">
            <v>80100.90909090909</v>
          </cell>
          <cell r="F19">
            <v>0</v>
          </cell>
        </row>
        <row r="20">
          <cell r="B20">
            <v>1979</v>
          </cell>
          <cell r="D20">
            <v>93372.03180246142</v>
          </cell>
          <cell r="F20">
            <v>19000</v>
          </cell>
        </row>
        <row r="21">
          <cell r="B21">
            <v>1980</v>
          </cell>
          <cell r="D21">
            <v>117460.53433889602</v>
          </cell>
          <cell r="F21">
            <v>11000</v>
          </cell>
        </row>
        <row r="22">
          <cell r="B22">
            <v>1981</v>
          </cell>
          <cell r="D22">
            <v>123161</v>
          </cell>
          <cell r="F22">
            <v>20000</v>
          </cell>
        </row>
        <row r="23">
          <cell r="B23">
            <v>1982</v>
          </cell>
          <cell r="D23">
            <v>122890</v>
          </cell>
          <cell r="F23">
            <v>10000</v>
          </cell>
        </row>
        <row r="24">
          <cell r="B24">
            <v>1983</v>
          </cell>
          <cell r="D24">
            <v>114863</v>
          </cell>
          <cell r="F24">
            <v>3000</v>
          </cell>
        </row>
        <row r="25">
          <cell r="B25">
            <v>1984</v>
          </cell>
          <cell r="D25">
            <v>110402</v>
          </cell>
          <cell r="F25">
            <v>180000</v>
          </cell>
        </row>
        <row r="26">
          <cell r="B26">
            <v>1985</v>
          </cell>
          <cell r="D26">
            <v>115999</v>
          </cell>
          <cell r="F26">
            <v>-1000</v>
          </cell>
        </row>
        <row r="27">
          <cell r="B27">
            <v>1986</v>
          </cell>
          <cell r="D27">
            <v>136081</v>
          </cell>
          <cell r="F27">
            <v>106000</v>
          </cell>
        </row>
        <row r="28">
          <cell r="B28">
            <v>1987</v>
          </cell>
          <cell r="D28">
            <v>157734</v>
          </cell>
          <cell r="F28">
            <v>12000</v>
          </cell>
        </row>
        <row r="29">
          <cell r="B29">
            <v>1988</v>
          </cell>
          <cell r="D29">
            <v>185183</v>
          </cell>
          <cell r="F29">
            <v>0</v>
          </cell>
        </row>
        <row r="30">
          <cell r="B30">
            <v>1989</v>
          </cell>
          <cell r="D30">
            <v>212116</v>
          </cell>
          <cell r="F30">
            <v>0</v>
          </cell>
        </row>
        <row r="31">
          <cell r="B31">
            <v>1990</v>
          </cell>
          <cell r="D31">
            <v>233808</v>
          </cell>
          <cell r="F31">
            <v>452000</v>
          </cell>
        </row>
        <row r="32">
          <cell r="B32">
            <v>1991</v>
          </cell>
          <cell r="D32">
            <v>250295</v>
          </cell>
          <cell r="F32">
            <v>600000</v>
          </cell>
        </row>
        <row r="33">
          <cell r="B33">
            <v>1992</v>
          </cell>
          <cell r="D33">
            <v>247875</v>
          </cell>
          <cell r="F33">
            <v>30000</v>
          </cell>
        </row>
        <row r="34">
          <cell r="B34">
            <v>1993</v>
          </cell>
          <cell r="D34">
            <v>235795</v>
          </cell>
          <cell r="F34">
            <v>439000</v>
          </cell>
        </row>
        <row r="35">
          <cell r="B35">
            <v>1994</v>
          </cell>
          <cell r="D35">
            <v>231298</v>
          </cell>
          <cell r="F35">
            <v>0</v>
          </cell>
        </row>
        <row r="36">
          <cell r="B36">
            <v>1995</v>
          </cell>
          <cell r="D36">
            <v>236149</v>
          </cell>
          <cell r="F36">
            <v>1000</v>
          </cell>
        </row>
        <row r="37">
          <cell r="B37">
            <v>1996</v>
          </cell>
          <cell r="D37">
            <v>242925</v>
          </cell>
          <cell r="F37">
            <v>85000</v>
          </cell>
        </row>
        <row r="38">
          <cell r="B38">
            <v>1997</v>
          </cell>
          <cell r="D38">
            <v>262532</v>
          </cell>
          <cell r="F38">
            <v>15000</v>
          </cell>
        </row>
        <row r="39">
          <cell r="B39">
            <v>1998</v>
          </cell>
          <cell r="D39">
            <v>288034</v>
          </cell>
          <cell r="F39">
            <v>-2000</v>
          </cell>
        </row>
        <row r="40">
          <cell r="B40">
            <v>1999</v>
          </cell>
          <cell r="D40">
            <v>304057</v>
          </cell>
          <cell r="F40">
            <v>0</v>
          </cell>
        </row>
        <row r="41">
          <cell r="B41" t="str">
            <v>2000</v>
          </cell>
          <cell r="D41">
            <v>317437</v>
          </cell>
          <cell r="F41">
            <v>0</v>
          </cell>
        </row>
        <row r="43">
          <cell r="A43" t="str">
            <v>4)</v>
          </cell>
          <cell r="B43" t="str">
            <v>Totals</v>
          </cell>
          <cell r="D43">
            <v>4752783.210852165</v>
          </cell>
          <cell r="F43">
            <v>1990000</v>
          </cell>
        </row>
        <row r="46">
          <cell r="A46" t="str">
            <v>5)</v>
          </cell>
          <cell r="B46" t="str">
            <v>Basic Catastrophe Provision</v>
          </cell>
          <cell r="F46">
            <v>0.4187</v>
          </cell>
        </row>
        <row r="48">
          <cell r="A48" t="str">
            <v>6)</v>
          </cell>
          <cell r="B48" t="str">
            <v>Catastrophe Provision w/ULAE</v>
          </cell>
          <cell r="F48">
            <v>0.4823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South Dakota Catastrophe Factor</v>
          </cell>
          <cell r="F52">
            <v>0.4823</v>
          </cell>
        </row>
        <row r="54">
          <cell r="A54" t="str">
            <v>C:\files\Non-modelled Cats\Starting 6-1\7-25 presentatio\[HOCAT_2000-2.XLW]SOUTH DAKOTA</v>
          </cell>
          <cell r="G54">
            <v>37259.71801539352</v>
          </cell>
        </row>
      </sheetData>
      <sheetData sheetId="51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TENNESSEE</v>
          </cell>
        </row>
        <row r="4">
          <cell r="A4" t="str">
            <v>BASIC CATASTROPHE PROVISION</v>
          </cell>
        </row>
        <row r="5">
          <cell r="A5">
            <v>41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898787.2857425269</v>
          </cell>
          <cell r="F12">
            <v>1161000</v>
          </cell>
        </row>
        <row r="13">
          <cell r="B13">
            <v>1972</v>
          </cell>
          <cell r="D13">
            <v>982303.8772046528</v>
          </cell>
          <cell r="F13">
            <v>29000</v>
          </cell>
        </row>
        <row r="14">
          <cell r="B14">
            <v>1973</v>
          </cell>
          <cell r="D14">
            <v>1073580.9489941</v>
          </cell>
          <cell r="F14">
            <v>94000</v>
          </cell>
        </row>
        <row r="15">
          <cell r="B15">
            <v>1974</v>
          </cell>
          <cell r="D15">
            <v>1173339.615967886</v>
          </cell>
          <cell r="F15">
            <v>369000</v>
          </cell>
        </row>
        <row r="16">
          <cell r="B16">
            <v>1975</v>
          </cell>
          <cell r="D16">
            <v>1282368</v>
          </cell>
          <cell r="F16">
            <v>295000</v>
          </cell>
        </row>
        <row r="17">
          <cell r="B17">
            <v>1976</v>
          </cell>
          <cell r="D17">
            <v>1515056.1227853592</v>
          </cell>
          <cell r="F17">
            <v>38000</v>
          </cell>
        </row>
        <row r="18">
          <cell r="B18">
            <v>1977</v>
          </cell>
          <cell r="D18">
            <v>1908618.2077238318</v>
          </cell>
          <cell r="F18">
            <v>574000</v>
          </cell>
        </row>
        <row r="19">
          <cell r="B19">
            <v>1978</v>
          </cell>
          <cell r="D19">
            <v>2190643.90547508</v>
          </cell>
          <cell r="F19">
            <v>100000</v>
          </cell>
        </row>
        <row r="20">
          <cell r="B20">
            <v>1979</v>
          </cell>
          <cell r="D20">
            <v>3331968.303006975</v>
          </cell>
          <cell r="F20">
            <v>702000</v>
          </cell>
        </row>
        <row r="21">
          <cell r="B21">
            <v>1980</v>
          </cell>
          <cell r="D21">
            <v>4065841.5671844366</v>
          </cell>
          <cell r="F21">
            <v>1055000</v>
          </cell>
        </row>
        <row r="22">
          <cell r="B22">
            <v>1981</v>
          </cell>
          <cell r="D22">
            <v>4326784</v>
          </cell>
          <cell r="F22">
            <v>257000</v>
          </cell>
        </row>
        <row r="23">
          <cell r="B23">
            <v>1982</v>
          </cell>
          <cell r="D23">
            <v>4369190</v>
          </cell>
          <cell r="F23">
            <v>2085000</v>
          </cell>
        </row>
        <row r="24">
          <cell r="B24">
            <v>1983</v>
          </cell>
          <cell r="D24">
            <v>4183838</v>
          </cell>
          <cell r="F24">
            <v>1498000</v>
          </cell>
        </row>
        <row r="25">
          <cell r="B25">
            <v>1984</v>
          </cell>
          <cell r="D25">
            <v>4240826</v>
          </cell>
          <cell r="F25">
            <v>826000</v>
          </cell>
        </row>
        <row r="26">
          <cell r="B26">
            <v>1985</v>
          </cell>
          <cell r="D26">
            <v>4614885</v>
          </cell>
          <cell r="F26">
            <v>1242000</v>
          </cell>
        </row>
        <row r="27">
          <cell r="B27">
            <v>1986</v>
          </cell>
          <cell r="D27">
            <v>5361888</v>
          </cell>
          <cell r="F27">
            <v>2128000</v>
          </cell>
        </row>
        <row r="28">
          <cell r="B28">
            <v>1987</v>
          </cell>
          <cell r="D28">
            <v>6086143</v>
          </cell>
          <cell r="F28">
            <v>2450000</v>
          </cell>
        </row>
        <row r="29">
          <cell r="B29">
            <v>1988</v>
          </cell>
          <cell r="D29">
            <v>6631797</v>
          </cell>
          <cell r="F29">
            <v>455000</v>
          </cell>
        </row>
        <row r="30">
          <cell r="B30">
            <v>1989</v>
          </cell>
          <cell r="D30">
            <v>7211635</v>
          </cell>
          <cell r="F30">
            <v>1732000</v>
          </cell>
        </row>
        <row r="31">
          <cell r="B31">
            <v>1990</v>
          </cell>
          <cell r="D31">
            <v>7830024</v>
          </cell>
          <cell r="F31">
            <v>3344000</v>
          </cell>
        </row>
        <row r="32">
          <cell r="B32">
            <v>1991</v>
          </cell>
          <cell r="D32">
            <v>8711182</v>
          </cell>
          <cell r="F32">
            <v>3717000</v>
          </cell>
        </row>
        <row r="33">
          <cell r="B33">
            <v>1992</v>
          </cell>
          <cell r="D33">
            <v>8845838</v>
          </cell>
          <cell r="F33">
            <v>65000</v>
          </cell>
        </row>
        <row r="34">
          <cell r="B34">
            <v>1993</v>
          </cell>
          <cell r="D34">
            <v>8976207</v>
          </cell>
          <cell r="F34">
            <v>2862000</v>
          </cell>
        </row>
        <row r="35">
          <cell r="B35">
            <v>1994</v>
          </cell>
          <cell r="D35">
            <v>9283024</v>
          </cell>
          <cell r="F35">
            <v>16850000</v>
          </cell>
        </row>
        <row r="36">
          <cell r="B36">
            <v>1995</v>
          </cell>
          <cell r="D36">
            <v>9745788</v>
          </cell>
          <cell r="F36">
            <v>6847000</v>
          </cell>
        </row>
        <row r="37">
          <cell r="B37">
            <v>1996</v>
          </cell>
          <cell r="D37">
            <v>10390655</v>
          </cell>
          <cell r="F37">
            <v>6226000</v>
          </cell>
        </row>
        <row r="38">
          <cell r="B38">
            <v>1997</v>
          </cell>
          <cell r="D38">
            <v>10972206</v>
          </cell>
          <cell r="F38">
            <v>8867000</v>
          </cell>
        </row>
        <row r="39">
          <cell r="B39">
            <v>1998</v>
          </cell>
          <cell r="D39">
            <v>11566314</v>
          </cell>
          <cell r="F39">
            <v>15412000</v>
          </cell>
        </row>
        <row r="40">
          <cell r="B40">
            <v>1999</v>
          </cell>
          <cell r="D40">
            <v>12016332</v>
          </cell>
          <cell r="F40">
            <v>11592000</v>
          </cell>
        </row>
        <row r="41">
          <cell r="B41" t="str">
            <v>2000</v>
          </cell>
          <cell r="D41">
            <v>12479208</v>
          </cell>
          <cell r="F41">
            <v>1896000</v>
          </cell>
        </row>
        <row r="43">
          <cell r="A43" t="str">
            <v>4)</v>
          </cell>
          <cell r="B43" t="str">
            <v>Totals</v>
          </cell>
          <cell r="D43">
            <v>176266271.83408487</v>
          </cell>
          <cell r="F43">
            <v>94768000</v>
          </cell>
        </row>
        <row r="46">
          <cell r="A46" t="str">
            <v>5)</v>
          </cell>
          <cell r="B46" t="str">
            <v>Basic Catastrophe Provision</v>
          </cell>
          <cell r="F46">
            <v>0.5376</v>
          </cell>
        </row>
        <row r="48">
          <cell r="A48" t="str">
            <v>6)</v>
          </cell>
          <cell r="B48" t="str">
            <v>Catastrophe Provision w/ULAE</v>
          </cell>
          <cell r="F48">
            <v>0.6193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Tennessee Catastrophe Factor</v>
          </cell>
          <cell r="F52">
            <v>0.6193</v>
          </cell>
        </row>
        <row r="54">
          <cell r="A54" t="str">
            <v>C:\files\Non-modelled Cats\Starting 6-1\7-25 presentatio\[HOCAT_2000-2.XLW]TENNESSEE</v>
          </cell>
          <cell r="G54">
            <v>37259.71801539352</v>
          </cell>
        </row>
      </sheetData>
      <sheetData sheetId="52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TEXAS</v>
          </cell>
        </row>
        <row r="4">
          <cell r="A4" t="str">
            <v>BASIC CATASTROPHE PROVISION</v>
          </cell>
        </row>
        <row r="5">
          <cell r="A5">
            <v>42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1135675</v>
          </cell>
          <cell r="F12">
            <v>601000</v>
          </cell>
        </row>
        <row r="13">
          <cell r="B13">
            <v>1972</v>
          </cell>
          <cell r="D13">
            <v>1288772</v>
          </cell>
          <cell r="F13">
            <v>686000</v>
          </cell>
        </row>
        <row r="14">
          <cell r="B14">
            <v>1973</v>
          </cell>
          <cell r="D14">
            <v>1462507</v>
          </cell>
          <cell r="F14">
            <v>3386000</v>
          </cell>
        </row>
        <row r="15">
          <cell r="B15">
            <v>1974</v>
          </cell>
          <cell r="D15">
            <v>1659662</v>
          </cell>
          <cell r="F15">
            <v>2140000</v>
          </cell>
        </row>
        <row r="16">
          <cell r="B16">
            <v>1975</v>
          </cell>
          <cell r="D16">
            <v>1883396</v>
          </cell>
          <cell r="F16">
            <v>1512000</v>
          </cell>
        </row>
        <row r="17">
          <cell r="B17">
            <v>1976</v>
          </cell>
          <cell r="D17">
            <v>2359890.1687766123</v>
          </cell>
          <cell r="F17">
            <v>1853000</v>
          </cell>
        </row>
        <row r="18">
          <cell r="B18">
            <v>1977</v>
          </cell>
          <cell r="D18">
            <v>2888799.2642442826</v>
          </cell>
          <cell r="F18">
            <v>445000</v>
          </cell>
        </row>
        <row r="19">
          <cell r="B19">
            <v>1978</v>
          </cell>
          <cell r="D19">
            <v>3770954.6604175176</v>
          </cell>
          <cell r="F19">
            <v>908000</v>
          </cell>
        </row>
        <row r="20">
          <cell r="B20">
            <v>1979</v>
          </cell>
          <cell r="D20">
            <v>5314138.731849837</v>
          </cell>
          <cell r="F20">
            <v>6324000</v>
          </cell>
        </row>
        <row r="21">
          <cell r="B21">
            <v>1980</v>
          </cell>
          <cell r="D21">
            <v>7049625</v>
          </cell>
          <cell r="F21">
            <v>5999000</v>
          </cell>
        </row>
        <row r="22">
          <cell r="B22">
            <v>1981</v>
          </cell>
          <cell r="D22">
            <v>9035454</v>
          </cell>
          <cell r="F22">
            <v>13669000</v>
          </cell>
        </row>
        <row r="23">
          <cell r="B23">
            <v>1982</v>
          </cell>
          <cell r="D23">
            <v>9433328</v>
          </cell>
          <cell r="F23">
            <v>10465000</v>
          </cell>
        </row>
        <row r="24">
          <cell r="B24">
            <v>1983</v>
          </cell>
          <cell r="D24">
            <v>11197397</v>
          </cell>
          <cell r="F24">
            <v>19171000</v>
          </cell>
        </row>
        <row r="25">
          <cell r="B25">
            <v>1984</v>
          </cell>
          <cell r="D25">
            <v>12953961</v>
          </cell>
          <cell r="F25">
            <v>18931000</v>
          </cell>
        </row>
        <row r="26">
          <cell r="B26">
            <v>1985</v>
          </cell>
          <cell r="D26">
            <v>14849894</v>
          </cell>
          <cell r="F26">
            <v>14639000</v>
          </cell>
        </row>
        <row r="27">
          <cell r="B27">
            <v>1986</v>
          </cell>
          <cell r="D27">
            <v>15766170</v>
          </cell>
          <cell r="F27">
            <v>20103000</v>
          </cell>
        </row>
        <row r="28">
          <cell r="B28">
            <v>1987</v>
          </cell>
          <cell r="D28">
            <v>17052692</v>
          </cell>
          <cell r="F28">
            <v>10996000</v>
          </cell>
        </row>
        <row r="29">
          <cell r="B29">
            <v>1988</v>
          </cell>
          <cell r="D29">
            <v>18420846</v>
          </cell>
          <cell r="F29">
            <v>10535000</v>
          </cell>
        </row>
        <row r="30">
          <cell r="B30">
            <v>1989</v>
          </cell>
          <cell r="D30">
            <v>19997613</v>
          </cell>
          <cell r="F30">
            <v>58645000</v>
          </cell>
        </row>
        <row r="31">
          <cell r="B31">
            <v>1990</v>
          </cell>
          <cell r="D31">
            <v>21384453</v>
          </cell>
          <cell r="F31">
            <v>48686000</v>
          </cell>
          <cell r="H31">
            <v>76791764</v>
          </cell>
        </row>
        <row r="32">
          <cell r="B32">
            <v>1991</v>
          </cell>
          <cell r="D32">
            <v>22718614</v>
          </cell>
          <cell r="F32">
            <v>32617000</v>
          </cell>
          <cell r="H32">
            <v>45747810</v>
          </cell>
        </row>
        <row r="33">
          <cell r="B33">
            <v>1992</v>
          </cell>
          <cell r="D33">
            <v>23112886</v>
          </cell>
          <cell r="F33">
            <v>109381000</v>
          </cell>
          <cell r="H33">
            <v>114459564</v>
          </cell>
        </row>
        <row r="34">
          <cell r="B34">
            <v>1993</v>
          </cell>
          <cell r="D34">
            <v>25497131</v>
          </cell>
          <cell r="F34">
            <v>37387000</v>
          </cell>
          <cell r="H34">
            <v>59799908</v>
          </cell>
        </row>
        <row r="35">
          <cell r="B35">
            <v>1994</v>
          </cell>
          <cell r="D35">
            <v>29722902</v>
          </cell>
          <cell r="F35">
            <v>100847000</v>
          </cell>
        </row>
        <row r="36">
          <cell r="B36">
            <v>1995</v>
          </cell>
          <cell r="D36">
            <v>34737705</v>
          </cell>
          <cell r="F36">
            <v>158916000</v>
          </cell>
        </row>
        <row r="37">
          <cell r="B37">
            <v>1996</v>
          </cell>
          <cell r="D37">
            <v>39460686</v>
          </cell>
          <cell r="F37">
            <v>66243000</v>
          </cell>
        </row>
        <row r="38">
          <cell r="B38">
            <v>1997</v>
          </cell>
          <cell r="D38">
            <v>43118430</v>
          </cell>
          <cell r="F38">
            <v>25237000</v>
          </cell>
        </row>
        <row r="39">
          <cell r="B39">
            <v>1998</v>
          </cell>
          <cell r="D39">
            <v>49846072</v>
          </cell>
          <cell r="F39">
            <v>21364000</v>
          </cell>
        </row>
        <row r="40">
          <cell r="B40">
            <v>1999</v>
          </cell>
          <cell r="D40">
            <v>59101106</v>
          </cell>
          <cell r="F40">
            <v>50032000</v>
          </cell>
        </row>
        <row r="41">
          <cell r="B41" t="str">
            <v>2000</v>
          </cell>
          <cell r="D41">
            <v>67147524</v>
          </cell>
          <cell r="F41">
            <v>185611000</v>
          </cell>
        </row>
        <row r="43">
          <cell r="A43" t="str">
            <v>4)</v>
          </cell>
          <cell r="B43" t="str">
            <v>Totals</v>
          </cell>
          <cell r="D43">
            <v>573368283.8252883</v>
          </cell>
          <cell r="F43">
            <v>1037329000</v>
          </cell>
        </row>
        <row r="46">
          <cell r="A46" t="str">
            <v>5)</v>
          </cell>
          <cell r="B46" t="str">
            <v>Basic Catastrophe Provision</v>
          </cell>
          <cell r="F46">
            <v>1.8092</v>
          </cell>
        </row>
        <row r="48">
          <cell r="A48" t="str">
            <v>6)</v>
          </cell>
          <cell r="B48" t="str">
            <v>Catastrophe Provision w/ULAE</v>
          </cell>
          <cell r="F48">
            <v>2.0842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Texas Catastrophe Factor</v>
          </cell>
          <cell r="F52">
            <v>2.0842</v>
          </cell>
        </row>
        <row r="54">
          <cell r="A54" t="str">
            <v>C:\files\Non-modelled Cats\Starting 6-1\7-25 presentatio\[HOCAT_2000-2.XLW]TEXAS</v>
          </cell>
          <cell r="G54">
            <v>37259.71801539352</v>
          </cell>
        </row>
      </sheetData>
      <sheetData sheetId="53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UTAH</v>
          </cell>
        </row>
        <row r="4">
          <cell r="A4" t="str">
            <v>BASIC CATASTROPHE PROVISION</v>
          </cell>
        </row>
        <row r="5">
          <cell r="A5">
            <v>43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200258.9266202041</v>
          </cell>
          <cell r="F12">
            <v>0</v>
          </cell>
        </row>
        <row r="13">
          <cell r="B13">
            <v>1972</v>
          </cell>
          <cell r="D13">
            <v>234254.12788890465</v>
          </cell>
          <cell r="F13">
            <v>0</v>
          </cell>
        </row>
        <row r="14">
          <cell r="B14">
            <v>1973</v>
          </cell>
          <cell r="D14">
            <v>274020.22650936834</v>
          </cell>
          <cell r="F14">
            <v>0</v>
          </cell>
        </row>
        <row r="15">
          <cell r="B15">
            <v>1974</v>
          </cell>
          <cell r="D15">
            <v>320536.8682845823</v>
          </cell>
          <cell r="F15">
            <v>4000</v>
          </cell>
        </row>
        <row r="16">
          <cell r="B16">
            <v>1975</v>
          </cell>
          <cell r="D16">
            <v>374950</v>
          </cell>
          <cell r="F16">
            <v>0</v>
          </cell>
        </row>
        <row r="17">
          <cell r="B17">
            <v>1976</v>
          </cell>
          <cell r="D17">
            <v>445849.20102448773</v>
          </cell>
          <cell r="F17">
            <v>0</v>
          </cell>
        </row>
        <row r="18">
          <cell r="B18">
            <v>1977</v>
          </cell>
          <cell r="D18">
            <v>559063.3029593357</v>
          </cell>
          <cell r="F18">
            <v>0</v>
          </cell>
        </row>
        <row r="19">
          <cell r="B19">
            <v>1978</v>
          </cell>
          <cell r="D19">
            <v>805531.3407733554</v>
          </cell>
          <cell r="F19">
            <v>86000</v>
          </cell>
        </row>
        <row r="20">
          <cell r="B20">
            <v>1979</v>
          </cell>
          <cell r="D20">
            <v>1001094.966026897</v>
          </cell>
          <cell r="F20">
            <v>36000</v>
          </cell>
        </row>
        <row r="21">
          <cell r="B21">
            <v>1980</v>
          </cell>
          <cell r="D21">
            <v>1234091.9485952286</v>
          </cell>
          <cell r="F21">
            <v>1000</v>
          </cell>
        </row>
        <row r="22">
          <cell r="B22">
            <v>1981</v>
          </cell>
          <cell r="D22">
            <v>1450523</v>
          </cell>
          <cell r="F22">
            <v>1000</v>
          </cell>
        </row>
        <row r="23">
          <cell r="B23">
            <v>1982</v>
          </cell>
          <cell r="D23">
            <v>1647475</v>
          </cell>
          <cell r="F23">
            <v>11000</v>
          </cell>
        </row>
        <row r="24">
          <cell r="B24">
            <v>1983</v>
          </cell>
          <cell r="D24">
            <v>1807690</v>
          </cell>
          <cell r="F24">
            <v>1362000</v>
          </cell>
        </row>
        <row r="25">
          <cell r="B25">
            <v>1984</v>
          </cell>
          <cell r="D25">
            <v>1995171</v>
          </cell>
          <cell r="F25">
            <v>753000</v>
          </cell>
        </row>
        <row r="26">
          <cell r="B26">
            <v>1985</v>
          </cell>
          <cell r="D26">
            <v>2272947</v>
          </cell>
          <cell r="F26">
            <v>25000</v>
          </cell>
        </row>
        <row r="27">
          <cell r="B27">
            <v>1986</v>
          </cell>
          <cell r="D27">
            <v>2716030</v>
          </cell>
          <cell r="F27">
            <v>36000</v>
          </cell>
        </row>
        <row r="28">
          <cell r="B28">
            <v>1987</v>
          </cell>
          <cell r="D28">
            <v>3225966</v>
          </cell>
          <cell r="F28">
            <v>2066000</v>
          </cell>
        </row>
        <row r="29">
          <cell r="B29">
            <v>1988</v>
          </cell>
          <cell r="D29">
            <v>3694730</v>
          </cell>
          <cell r="F29">
            <v>1305000</v>
          </cell>
        </row>
        <row r="30">
          <cell r="B30">
            <v>1989</v>
          </cell>
          <cell r="D30">
            <v>4252354</v>
          </cell>
          <cell r="F30">
            <v>1289000</v>
          </cell>
        </row>
        <row r="31">
          <cell r="B31">
            <v>1990</v>
          </cell>
          <cell r="D31">
            <v>4564391</v>
          </cell>
          <cell r="F31">
            <v>542000</v>
          </cell>
        </row>
        <row r="32">
          <cell r="B32">
            <v>1991</v>
          </cell>
          <cell r="D32">
            <v>4737128</v>
          </cell>
          <cell r="F32">
            <v>510000</v>
          </cell>
        </row>
        <row r="33">
          <cell r="B33">
            <v>1992</v>
          </cell>
          <cell r="D33">
            <v>4939095</v>
          </cell>
          <cell r="F33">
            <v>10000</v>
          </cell>
        </row>
        <row r="34">
          <cell r="B34">
            <v>1993</v>
          </cell>
          <cell r="D34">
            <v>5346798</v>
          </cell>
          <cell r="F34">
            <v>4005000</v>
          </cell>
        </row>
        <row r="35">
          <cell r="B35">
            <v>1994</v>
          </cell>
          <cell r="D35">
            <v>6150604</v>
          </cell>
          <cell r="F35">
            <v>1036000</v>
          </cell>
        </row>
        <row r="36">
          <cell r="B36">
            <v>1995</v>
          </cell>
          <cell r="D36">
            <v>7403883</v>
          </cell>
          <cell r="F36">
            <v>1246000</v>
          </cell>
        </row>
        <row r="37">
          <cell r="B37">
            <v>1996</v>
          </cell>
          <cell r="D37">
            <v>8566114</v>
          </cell>
          <cell r="F37">
            <v>55000</v>
          </cell>
        </row>
        <row r="38">
          <cell r="B38">
            <v>1997</v>
          </cell>
          <cell r="D38">
            <v>9573804</v>
          </cell>
          <cell r="F38">
            <v>2559000</v>
          </cell>
        </row>
        <row r="39">
          <cell r="B39">
            <v>1998</v>
          </cell>
          <cell r="D39">
            <v>10557967</v>
          </cell>
          <cell r="F39">
            <v>18000</v>
          </cell>
        </row>
        <row r="40">
          <cell r="B40">
            <v>1999</v>
          </cell>
          <cell r="D40">
            <v>11544615</v>
          </cell>
          <cell r="F40">
            <v>1754000</v>
          </cell>
        </row>
        <row r="41">
          <cell r="B41" t="str">
            <v>2000</v>
          </cell>
          <cell r="D41">
            <v>12551590</v>
          </cell>
          <cell r="F41">
            <v>10000</v>
          </cell>
        </row>
        <row r="43">
          <cell r="A43" t="str">
            <v>4)</v>
          </cell>
          <cell r="B43" t="str">
            <v>Totals</v>
          </cell>
          <cell r="D43">
            <v>114448525.90868236</v>
          </cell>
          <cell r="F43">
            <v>18720000</v>
          </cell>
        </row>
        <row r="46">
          <cell r="A46" t="str">
            <v>5)</v>
          </cell>
          <cell r="B46" t="str">
            <v>Basic Catastrophe Provision</v>
          </cell>
          <cell r="F46">
            <v>0.1636</v>
          </cell>
        </row>
        <row r="48">
          <cell r="A48" t="str">
            <v>6)</v>
          </cell>
          <cell r="B48" t="str">
            <v>Catastrophe Provision w/ULAE</v>
          </cell>
          <cell r="F48">
            <v>0.1885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Utah Catastrophe Factor</v>
          </cell>
          <cell r="F52">
            <v>0.1885</v>
          </cell>
        </row>
        <row r="54">
          <cell r="A54" t="str">
            <v>C:\files\Non-modelled Cats\Starting 6-1\7-25 presentatio\[HOCAT_2000-2.XLW]UTAH</v>
          </cell>
          <cell r="G54">
            <v>37259.71801539352</v>
          </cell>
        </row>
      </sheetData>
      <sheetData sheetId="54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VERMONT</v>
          </cell>
        </row>
        <row r="4">
          <cell r="A4" t="str">
            <v>BASIC CATASTROPHE PROVISION</v>
          </cell>
        </row>
        <row r="5">
          <cell r="A5">
            <v>44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49817.87660842555</v>
          </cell>
          <cell r="F12">
            <v>2000</v>
          </cell>
        </row>
        <row r="13">
          <cell r="B13">
            <v>1972</v>
          </cell>
          <cell r="D13">
            <v>58277.378871259134</v>
          </cell>
          <cell r="F13">
            <v>2000</v>
          </cell>
        </row>
        <row r="14">
          <cell r="B14">
            <v>1973</v>
          </cell>
          <cell r="D14">
            <v>68173.37709511856</v>
          </cell>
          <cell r="F14">
            <v>0</v>
          </cell>
        </row>
        <row r="15">
          <cell r="B15">
            <v>1974</v>
          </cell>
          <cell r="D15">
            <v>79749.80060136702</v>
          </cell>
          <cell r="F15">
            <v>0</v>
          </cell>
        </row>
        <row r="16">
          <cell r="B16">
            <v>1975</v>
          </cell>
          <cell r="D16">
            <v>93292</v>
          </cell>
          <cell r="F16">
            <v>0</v>
          </cell>
        </row>
        <row r="17">
          <cell r="B17">
            <v>1976</v>
          </cell>
          <cell r="D17">
            <v>103978.96149843912</v>
          </cell>
          <cell r="F17">
            <v>1000</v>
          </cell>
        </row>
        <row r="18">
          <cell r="B18">
            <v>1977</v>
          </cell>
          <cell r="D18">
            <v>122711.16168800379</v>
          </cell>
          <cell r="F18">
            <v>0</v>
          </cell>
        </row>
        <row r="19">
          <cell r="B19">
            <v>1978</v>
          </cell>
          <cell r="D19">
            <v>165396.52246854405</v>
          </cell>
          <cell r="F19">
            <v>0</v>
          </cell>
        </row>
        <row r="20">
          <cell r="B20">
            <v>1979</v>
          </cell>
          <cell r="D20">
            <v>221689.37454548693</v>
          </cell>
          <cell r="F20">
            <v>0</v>
          </cell>
        </row>
        <row r="21">
          <cell r="B21">
            <v>1980</v>
          </cell>
          <cell r="D21">
            <v>316706.50710467994</v>
          </cell>
          <cell r="F21">
            <v>17000</v>
          </cell>
        </row>
        <row r="22">
          <cell r="B22">
            <v>1981</v>
          </cell>
          <cell r="D22">
            <v>392615</v>
          </cell>
          <cell r="F22">
            <v>20000</v>
          </cell>
        </row>
        <row r="23">
          <cell r="B23">
            <v>1982</v>
          </cell>
          <cell r="D23">
            <v>489149</v>
          </cell>
          <cell r="F23">
            <v>2000</v>
          </cell>
        </row>
        <row r="24">
          <cell r="B24">
            <v>1983</v>
          </cell>
          <cell r="D24">
            <v>559060</v>
          </cell>
          <cell r="F24">
            <v>0</v>
          </cell>
        </row>
        <row r="25">
          <cell r="B25">
            <v>1984</v>
          </cell>
          <cell r="D25">
            <v>618774</v>
          </cell>
          <cell r="F25">
            <v>47000</v>
          </cell>
        </row>
        <row r="26">
          <cell r="B26">
            <v>1985</v>
          </cell>
          <cell r="D26">
            <v>665116</v>
          </cell>
          <cell r="F26">
            <v>7000</v>
          </cell>
        </row>
        <row r="27">
          <cell r="B27">
            <v>1986</v>
          </cell>
          <cell r="D27">
            <v>748746</v>
          </cell>
          <cell r="F27">
            <v>19000</v>
          </cell>
        </row>
        <row r="28">
          <cell r="B28">
            <v>1987</v>
          </cell>
          <cell r="D28">
            <v>849607</v>
          </cell>
          <cell r="F28">
            <v>15000</v>
          </cell>
        </row>
        <row r="29">
          <cell r="B29">
            <v>1988</v>
          </cell>
          <cell r="D29">
            <v>994384</v>
          </cell>
          <cell r="F29">
            <v>-4000</v>
          </cell>
        </row>
        <row r="30">
          <cell r="B30">
            <v>1989</v>
          </cell>
          <cell r="D30">
            <v>1250553</v>
          </cell>
          <cell r="F30">
            <v>34000</v>
          </cell>
        </row>
        <row r="31">
          <cell r="B31">
            <v>1990</v>
          </cell>
          <cell r="D31">
            <v>1403429</v>
          </cell>
          <cell r="F31">
            <v>45000</v>
          </cell>
        </row>
        <row r="32">
          <cell r="B32">
            <v>1991</v>
          </cell>
          <cell r="D32">
            <v>1549646</v>
          </cell>
          <cell r="F32">
            <v>1000</v>
          </cell>
        </row>
        <row r="33">
          <cell r="B33">
            <v>1992</v>
          </cell>
          <cell r="D33">
            <v>1655184</v>
          </cell>
          <cell r="F33">
            <v>0</v>
          </cell>
        </row>
        <row r="34">
          <cell r="B34">
            <v>1993</v>
          </cell>
          <cell r="D34">
            <v>1700077</v>
          </cell>
          <cell r="F34">
            <v>4000</v>
          </cell>
        </row>
        <row r="35">
          <cell r="B35">
            <v>1994</v>
          </cell>
          <cell r="D35">
            <v>1743816</v>
          </cell>
          <cell r="F35">
            <v>456000</v>
          </cell>
        </row>
        <row r="36">
          <cell r="B36">
            <v>1995</v>
          </cell>
          <cell r="D36">
            <v>1769346</v>
          </cell>
          <cell r="F36">
            <v>64000</v>
          </cell>
        </row>
        <row r="37">
          <cell r="B37">
            <v>1996</v>
          </cell>
          <cell r="D37">
            <v>1819987</v>
          </cell>
          <cell r="F37">
            <v>57000</v>
          </cell>
        </row>
        <row r="38">
          <cell r="B38">
            <v>1997</v>
          </cell>
          <cell r="D38">
            <v>1812383</v>
          </cell>
          <cell r="F38">
            <v>2000</v>
          </cell>
        </row>
        <row r="39">
          <cell r="B39">
            <v>1998</v>
          </cell>
          <cell r="D39">
            <v>1803849</v>
          </cell>
          <cell r="F39">
            <v>417000</v>
          </cell>
        </row>
        <row r="40">
          <cell r="B40">
            <v>1999</v>
          </cell>
          <cell r="D40">
            <v>1816133</v>
          </cell>
          <cell r="F40">
            <v>-1000</v>
          </cell>
        </row>
        <row r="41">
          <cell r="B41" t="str">
            <v>2000</v>
          </cell>
          <cell r="D41">
            <v>1843227</v>
          </cell>
          <cell r="F41">
            <v>112000</v>
          </cell>
        </row>
        <row r="43">
          <cell r="A43" t="str">
            <v>4)</v>
          </cell>
          <cell r="B43" t="str">
            <v>Totals</v>
          </cell>
          <cell r="D43">
            <v>26764873.960481323</v>
          </cell>
          <cell r="F43">
            <v>1319000</v>
          </cell>
        </row>
        <row r="46">
          <cell r="A46" t="str">
            <v>5)</v>
          </cell>
          <cell r="B46" t="str">
            <v>Basic Catastrophe Provision</v>
          </cell>
          <cell r="F46">
            <v>0.0493</v>
          </cell>
        </row>
        <row r="48">
          <cell r="A48" t="str">
            <v>6)</v>
          </cell>
          <cell r="B48" t="str">
            <v>Catastrophe Provision w/ULAE</v>
          </cell>
          <cell r="F48">
            <v>0.0568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Vermont Catastrophe Factor</v>
          </cell>
          <cell r="F52">
            <v>0.0568</v>
          </cell>
        </row>
        <row r="54">
          <cell r="A54" t="str">
            <v>C:\files\Non-modelled Cats\Starting 6-1\7-25 presentatio\[HOCAT_2000-2.XLW]VERMONT</v>
          </cell>
          <cell r="G54">
            <v>37259.71801539352</v>
          </cell>
        </row>
      </sheetData>
      <sheetData sheetId="55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VIRGINIA</v>
          </cell>
        </row>
        <row r="4">
          <cell r="A4" t="str">
            <v>BASIC CATASTROPHE PROVISION</v>
          </cell>
        </row>
        <row r="5">
          <cell r="A5">
            <v>45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1064383.6597543044</v>
          </cell>
          <cell r="F12">
            <v>41000</v>
          </cell>
        </row>
        <row r="13">
          <cell r="B13">
            <v>1972</v>
          </cell>
          <cell r="D13">
            <v>1230576.3937544439</v>
          </cell>
          <cell r="F13">
            <v>33000</v>
          </cell>
        </row>
        <row r="14">
          <cell r="B14">
            <v>1973</v>
          </cell>
          <cell r="D14">
            <v>1422718.440844204</v>
          </cell>
          <cell r="F14">
            <v>61000</v>
          </cell>
        </row>
        <row r="15">
          <cell r="B15">
            <v>1974</v>
          </cell>
          <cell r="D15">
            <v>1644861.5235845887</v>
          </cell>
          <cell r="F15">
            <v>43000</v>
          </cell>
        </row>
        <row r="16">
          <cell r="B16">
            <v>1975</v>
          </cell>
          <cell r="D16">
            <v>1901690</v>
          </cell>
          <cell r="F16">
            <v>272000</v>
          </cell>
        </row>
        <row r="17">
          <cell r="B17">
            <v>1976</v>
          </cell>
          <cell r="D17">
            <v>2275671.9156587645</v>
          </cell>
          <cell r="F17">
            <v>9000</v>
          </cell>
        </row>
        <row r="18">
          <cell r="B18">
            <v>1977</v>
          </cell>
          <cell r="D18">
            <v>2823842.9350060713</v>
          </cell>
          <cell r="F18">
            <v>461000</v>
          </cell>
        </row>
        <row r="19">
          <cell r="B19">
            <v>1978</v>
          </cell>
          <cell r="D19">
            <v>3725647.9334364356</v>
          </cell>
          <cell r="F19">
            <v>223000</v>
          </cell>
        </row>
        <row r="20">
          <cell r="B20">
            <v>1979</v>
          </cell>
          <cell r="D20">
            <v>4790375.219379613</v>
          </cell>
          <cell r="F20">
            <v>643000</v>
          </cell>
        </row>
        <row r="21">
          <cell r="B21">
            <v>1980</v>
          </cell>
          <cell r="D21">
            <v>6188523.72302776</v>
          </cell>
          <cell r="F21">
            <v>1128000</v>
          </cell>
        </row>
        <row r="22">
          <cell r="B22">
            <v>1981</v>
          </cell>
          <cell r="D22">
            <v>7133744</v>
          </cell>
          <cell r="F22">
            <v>501000</v>
          </cell>
        </row>
        <row r="23">
          <cell r="B23">
            <v>1982</v>
          </cell>
          <cell r="D23">
            <v>7544031</v>
          </cell>
          <cell r="F23">
            <v>1631000</v>
          </cell>
        </row>
        <row r="24">
          <cell r="B24">
            <v>1983</v>
          </cell>
          <cell r="D24">
            <v>7990349</v>
          </cell>
          <cell r="F24">
            <v>1430000</v>
          </cell>
        </row>
        <row r="25">
          <cell r="B25">
            <v>1984</v>
          </cell>
          <cell r="D25">
            <v>8724642</v>
          </cell>
          <cell r="F25">
            <v>1290000</v>
          </cell>
        </row>
        <row r="26">
          <cell r="B26">
            <v>1985</v>
          </cell>
          <cell r="D26">
            <v>9623381</v>
          </cell>
          <cell r="F26">
            <v>4733000</v>
          </cell>
        </row>
        <row r="27">
          <cell r="B27">
            <v>1986</v>
          </cell>
          <cell r="D27">
            <v>10907070</v>
          </cell>
          <cell r="F27">
            <v>282000</v>
          </cell>
        </row>
        <row r="28">
          <cell r="B28">
            <v>1987</v>
          </cell>
          <cell r="D28">
            <v>12604129</v>
          </cell>
          <cell r="F28">
            <v>2690000</v>
          </cell>
        </row>
        <row r="29">
          <cell r="B29">
            <v>1988</v>
          </cell>
          <cell r="D29">
            <v>15037419</v>
          </cell>
          <cell r="F29">
            <v>1782000</v>
          </cell>
        </row>
        <row r="30">
          <cell r="B30">
            <v>1989</v>
          </cell>
          <cell r="D30">
            <v>18790167</v>
          </cell>
          <cell r="F30">
            <v>2652000</v>
          </cell>
        </row>
        <row r="31">
          <cell r="B31">
            <v>1990</v>
          </cell>
          <cell r="D31">
            <v>21323564</v>
          </cell>
          <cell r="F31">
            <v>1391000</v>
          </cell>
        </row>
        <row r="32">
          <cell r="B32">
            <v>1991</v>
          </cell>
          <cell r="D32">
            <v>23383405</v>
          </cell>
          <cell r="F32">
            <v>198000</v>
          </cell>
        </row>
        <row r="33">
          <cell r="B33">
            <v>1992</v>
          </cell>
          <cell r="D33">
            <v>24684575</v>
          </cell>
          <cell r="F33">
            <v>0</v>
          </cell>
        </row>
        <row r="34">
          <cell r="B34">
            <v>1993</v>
          </cell>
          <cell r="D34">
            <v>25228128</v>
          </cell>
          <cell r="F34">
            <v>6970000</v>
          </cell>
        </row>
        <row r="35">
          <cell r="B35">
            <v>1994</v>
          </cell>
          <cell r="D35">
            <v>26272015</v>
          </cell>
          <cell r="F35">
            <v>8506000</v>
          </cell>
        </row>
        <row r="36">
          <cell r="B36">
            <v>1995</v>
          </cell>
          <cell r="D36">
            <v>27432508</v>
          </cell>
          <cell r="F36">
            <v>1871000</v>
          </cell>
        </row>
        <row r="37">
          <cell r="B37">
            <v>1996</v>
          </cell>
          <cell r="D37">
            <v>28289339</v>
          </cell>
          <cell r="F37">
            <v>17490000</v>
          </cell>
        </row>
        <row r="38">
          <cell r="B38">
            <v>1997</v>
          </cell>
          <cell r="D38">
            <v>28792055</v>
          </cell>
          <cell r="F38">
            <v>20505000</v>
          </cell>
        </row>
        <row r="39">
          <cell r="B39">
            <v>1998</v>
          </cell>
          <cell r="D39">
            <v>29408986</v>
          </cell>
          <cell r="F39">
            <v>14579000</v>
          </cell>
        </row>
        <row r="40">
          <cell r="B40">
            <v>1999</v>
          </cell>
          <cell r="D40">
            <v>30221399</v>
          </cell>
          <cell r="F40">
            <v>66743000</v>
          </cell>
        </row>
        <row r="41">
          <cell r="B41" t="str">
            <v>2000</v>
          </cell>
          <cell r="D41">
            <v>31681783</v>
          </cell>
          <cell r="F41">
            <v>25084000</v>
          </cell>
        </row>
        <row r="43">
          <cell r="A43" t="str">
            <v>4)</v>
          </cell>
          <cell r="B43" t="str">
            <v>Totals</v>
          </cell>
          <cell r="D43">
            <v>422140980.74444616</v>
          </cell>
          <cell r="F43">
            <v>183242000</v>
          </cell>
        </row>
        <row r="46">
          <cell r="A46" t="str">
            <v>5)</v>
          </cell>
          <cell r="B46" t="str">
            <v>Basic Catastrophe Provision</v>
          </cell>
          <cell r="F46">
            <v>0.4341</v>
          </cell>
        </row>
        <row r="48">
          <cell r="A48" t="str">
            <v>6)</v>
          </cell>
          <cell r="B48" t="str">
            <v>Catastrophe Provision w/ULAE</v>
          </cell>
          <cell r="F48">
            <v>0.5001</v>
          </cell>
        </row>
        <row r="50">
          <cell r="A50" t="str">
            <v>7)</v>
          </cell>
        </row>
        <row r="52">
          <cell r="A52" t="str">
            <v>8)</v>
          </cell>
          <cell r="B52" t="str">
            <v>Virginia Catastrophe Factor</v>
          </cell>
          <cell r="F52">
            <v>0.5001</v>
          </cell>
        </row>
        <row r="54">
          <cell r="A54" t="str">
            <v>C:\files\Non-modelled Cats\Starting 6-1\7-25 presentatio\[HOCAT_2000-2.XLW]VIRGINIA</v>
          </cell>
          <cell r="G54">
            <v>37259.71801539352</v>
          </cell>
        </row>
      </sheetData>
      <sheetData sheetId="56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WASHINGTON</v>
          </cell>
        </row>
        <row r="4">
          <cell r="A4" t="str">
            <v>BASIC CATASTROPHE PROVISION</v>
          </cell>
        </row>
        <row r="5">
          <cell r="A5">
            <v>46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1129522.4587530864</v>
          </cell>
          <cell r="F12">
            <v>94000</v>
          </cell>
        </row>
        <row r="13">
          <cell r="B13">
            <v>1972</v>
          </cell>
          <cell r="D13">
            <v>1263690.3428331998</v>
          </cell>
          <cell r="F13">
            <v>0</v>
          </cell>
        </row>
        <row r="14">
          <cell r="B14">
            <v>1973</v>
          </cell>
          <cell r="D14">
            <v>1413795.0690531377</v>
          </cell>
          <cell r="F14">
            <v>0</v>
          </cell>
        </row>
        <row r="15">
          <cell r="B15">
            <v>1974</v>
          </cell>
          <cell r="D15">
            <v>1581729.660762945</v>
          </cell>
          <cell r="F15">
            <v>8000</v>
          </cell>
        </row>
        <row r="16">
          <cell r="B16">
            <v>1975</v>
          </cell>
          <cell r="D16">
            <v>1769612</v>
          </cell>
          <cell r="F16">
            <v>0</v>
          </cell>
        </row>
        <row r="17">
          <cell r="B17">
            <v>1976</v>
          </cell>
          <cell r="D17">
            <v>2093463.3742039865</v>
          </cell>
          <cell r="F17">
            <v>0</v>
          </cell>
        </row>
        <row r="18">
          <cell r="B18">
            <v>1977</v>
          </cell>
          <cell r="D18">
            <v>2551579.9668306597</v>
          </cell>
          <cell r="F18">
            <v>0</v>
          </cell>
        </row>
        <row r="19">
          <cell r="B19">
            <v>1978</v>
          </cell>
          <cell r="D19">
            <v>3454597.7867135904</v>
          </cell>
          <cell r="F19">
            <v>0</v>
          </cell>
        </row>
        <row r="20">
          <cell r="B20">
            <v>1979</v>
          </cell>
          <cell r="D20">
            <v>4178425.464469334</v>
          </cell>
          <cell r="F20">
            <v>575000</v>
          </cell>
        </row>
        <row r="21">
          <cell r="B21">
            <v>1980</v>
          </cell>
          <cell r="D21">
            <v>5165434.802458771</v>
          </cell>
          <cell r="F21">
            <v>872000</v>
          </cell>
        </row>
        <row r="22">
          <cell r="B22">
            <v>1981</v>
          </cell>
          <cell r="D22">
            <v>5798575</v>
          </cell>
          <cell r="F22">
            <v>1532000</v>
          </cell>
        </row>
        <row r="23">
          <cell r="B23">
            <v>1982</v>
          </cell>
          <cell r="D23">
            <v>6157388</v>
          </cell>
          <cell r="F23">
            <v>218000</v>
          </cell>
        </row>
        <row r="24">
          <cell r="B24">
            <v>1983</v>
          </cell>
          <cell r="D24">
            <v>6277596</v>
          </cell>
          <cell r="F24">
            <v>2215000</v>
          </cell>
        </row>
        <row r="25">
          <cell r="B25">
            <v>1984</v>
          </cell>
          <cell r="D25">
            <v>6705933</v>
          </cell>
          <cell r="F25">
            <v>537000</v>
          </cell>
        </row>
        <row r="26">
          <cell r="B26">
            <v>1985</v>
          </cell>
          <cell r="D26">
            <v>7196265</v>
          </cell>
          <cell r="F26">
            <v>28000</v>
          </cell>
        </row>
        <row r="27">
          <cell r="B27">
            <v>1986</v>
          </cell>
          <cell r="D27">
            <v>7862652</v>
          </cell>
          <cell r="F27">
            <v>952000</v>
          </cell>
        </row>
        <row r="28">
          <cell r="B28">
            <v>1987</v>
          </cell>
          <cell r="D28">
            <v>8568827</v>
          </cell>
          <cell r="F28">
            <v>24000</v>
          </cell>
        </row>
        <row r="29">
          <cell r="B29">
            <v>1988</v>
          </cell>
          <cell r="D29">
            <v>9297656</v>
          </cell>
          <cell r="F29">
            <v>6000</v>
          </cell>
        </row>
        <row r="30">
          <cell r="B30">
            <v>1989</v>
          </cell>
          <cell r="D30">
            <v>10201802</v>
          </cell>
          <cell r="F30">
            <v>2230000</v>
          </cell>
        </row>
        <row r="31">
          <cell r="B31">
            <v>1990</v>
          </cell>
          <cell r="D31">
            <v>11777198</v>
          </cell>
          <cell r="F31">
            <v>7301000</v>
          </cell>
        </row>
        <row r="32">
          <cell r="B32">
            <v>1991</v>
          </cell>
          <cell r="D32">
            <v>13758877</v>
          </cell>
          <cell r="F32">
            <v>5423000</v>
          </cell>
        </row>
        <row r="33">
          <cell r="B33">
            <v>1992</v>
          </cell>
          <cell r="D33">
            <v>14634761</v>
          </cell>
          <cell r="F33">
            <v>818000</v>
          </cell>
        </row>
        <row r="34">
          <cell r="B34">
            <v>1993</v>
          </cell>
          <cell r="D34">
            <v>14975962</v>
          </cell>
          <cell r="F34">
            <v>15411000</v>
          </cell>
        </row>
        <row r="35">
          <cell r="B35">
            <v>1994</v>
          </cell>
          <cell r="D35">
            <v>15678272</v>
          </cell>
          <cell r="F35">
            <v>491000</v>
          </cell>
        </row>
        <row r="36">
          <cell r="B36">
            <v>1995</v>
          </cell>
          <cell r="D36">
            <v>16739275</v>
          </cell>
          <cell r="F36">
            <v>4569000</v>
          </cell>
        </row>
        <row r="37">
          <cell r="B37">
            <v>1996</v>
          </cell>
          <cell r="D37">
            <v>18118126</v>
          </cell>
          <cell r="F37">
            <v>8644000</v>
          </cell>
        </row>
        <row r="38">
          <cell r="B38">
            <v>1997</v>
          </cell>
          <cell r="D38">
            <v>19471408</v>
          </cell>
          <cell r="F38">
            <v>7650000</v>
          </cell>
        </row>
        <row r="39">
          <cell r="B39">
            <v>1998</v>
          </cell>
          <cell r="D39">
            <v>21499572</v>
          </cell>
          <cell r="F39">
            <v>1590000</v>
          </cell>
        </row>
        <row r="40">
          <cell r="B40">
            <v>1999</v>
          </cell>
          <cell r="D40">
            <v>23639039</v>
          </cell>
          <cell r="F40">
            <v>1708000</v>
          </cell>
        </row>
        <row r="41">
          <cell r="B41" t="str">
            <v>2000</v>
          </cell>
          <cell r="D41">
            <v>25284562</v>
          </cell>
          <cell r="F41">
            <v>1575000</v>
          </cell>
        </row>
        <row r="43">
          <cell r="A43" t="str">
            <v>4)</v>
          </cell>
          <cell r="B43" t="str">
            <v>Totals</v>
          </cell>
          <cell r="D43">
            <v>288245596.9260787</v>
          </cell>
          <cell r="F43">
            <v>64471000</v>
          </cell>
        </row>
        <row r="46">
          <cell r="A46" t="str">
            <v>5)</v>
          </cell>
          <cell r="B46" t="str">
            <v>Basic Catastrophe Provision</v>
          </cell>
          <cell r="F46">
            <v>0.2237</v>
          </cell>
        </row>
        <row r="48">
          <cell r="A48" t="str">
            <v>6)</v>
          </cell>
          <cell r="B48" t="str">
            <v>Catastrophe Provision w/ULAE</v>
          </cell>
          <cell r="F48">
            <v>0.2577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Washington Catastrophe Factor</v>
          </cell>
          <cell r="F52">
            <v>0.2577</v>
          </cell>
        </row>
        <row r="54">
          <cell r="A54" t="str">
            <v>C:\files\Non-modelled Cats\Starting 6-1\7-25 presentatio\[HOCAT_2000-2.XLW]WASHINGTON</v>
          </cell>
          <cell r="G54">
            <v>37259.71801539352</v>
          </cell>
        </row>
      </sheetData>
      <sheetData sheetId="57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WEST VIRGINIA</v>
          </cell>
        </row>
        <row r="4">
          <cell r="A4" t="str">
            <v>BASIC CATASTROPHE PROVISION</v>
          </cell>
        </row>
        <row r="5">
          <cell r="A5">
            <v>47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194339.600775473</v>
          </cell>
          <cell r="F12">
            <v>8000</v>
          </cell>
        </row>
        <row r="13">
          <cell r="B13">
            <v>1972</v>
          </cell>
          <cell r="D13">
            <v>215985.31521755524</v>
          </cell>
          <cell r="F13">
            <v>5000</v>
          </cell>
        </row>
        <row r="14">
          <cell r="B14">
            <v>1973</v>
          </cell>
          <cell r="D14">
            <v>240041.94823638958</v>
          </cell>
          <cell r="F14">
            <v>1000</v>
          </cell>
        </row>
        <row r="15">
          <cell r="B15">
            <v>1974</v>
          </cell>
          <cell r="D15">
            <v>266778.03004839737</v>
          </cell>
          <cell r="F15">
            <v>12000</v>
          </cell>
        </row>
        <row r="16">
          <cell r="B16">
            <v>1975</v>
          </cell>
          <cell r="D16">
            <v>296492</v>
          </cell>
          <cell r="F16">
            <v>26000</v>
          </cell>
        </row>
        <row r="17">
          <cell r="B17">
            <v>1976</v>
          </cell>
          <cell r="D17">
            <v>352782.72937443334</v>
          </cell>
          <cell r="F17">
            <v>2000</v>
          </cell>
        </row>
        <row r="18">
          <cell r="B18">
            <v>1977</v>
          </cell>
          <cell r="D18">
            <v>444606.80527788884</v>
          </cell>
          <cell r="F18">
            <v>61000</v>
          </cell>
        </row>
        <row r="19">
          <cell r="B19">
            <v>1978</v>
          </cell>
          <cell r="D19">
            <v>610702.7835155593</v>
          </cell>
          <cell r="F19">
            <v>132000</v>
          </cell>
        </row>
        <row r="20">
          <cell r="B20">
            <v>1979</v>
          </cell>
          <cell r="D20">
            <v>781743.8260905672</v>
          </cell>
          <cell r="F20">
            <v>6000</v>
          </cell>
        </row>
        <row r="21">
          <cell r="B21">
            <v>1980</v>
          </cell>
          <cell r="D21">
            <v>976056.7928862541</v>
          </cell>
          <cell r="F21">
            <v>50000</v>
          </cell>
        </row>
        <row r="22">
          <cell r="B22">
            <v>1981</v>
          </cell>
          <cell r="D22">
            <v>1104350</v>
          </cell>
          <cell r="F22">
            <v>37000</v>
          </cell>
        </row>
        <row r="23">
          <cell r="B23">
            <v>1982</v>
          </cell>
          <cell r="D23">
            <v>1244121</v>
          </cell>
          <cell r="F23">
            <v>209000</v>
          </cell>
        </row>
        <row r="24">
          <cell r="B24">
            <v>1983</v>
          </cell>
          <cell r="D24">
            <v>1323926</v>
          </cell>
          <cell r="F24">
            <v>98000</v>
          </cell>
        </row>
        <row r="25">
          <cell r="B25">
            <v>1984</v>
          </cell>
          <cell r="D25">
            <v>1443884</v>
          </cell>
          <cell r="F25">
            <v>58000</v>
          </cell>
        </row>
        <row r="26">
          <cell r="B26">
            <v>1985</v>
          </cell>
          <cell r="D26">
            <v>1566606</v>
          </cell>
          <cell r="F26">
            <v>246000</v>
          </cell>
        </row>
        <row r="27">
          <cell r="B27">
            <v>1986</v>
          </cell>
          <cell r="D27">
            <v>1686426</v>
          </cell>
          <cell r="F27">
            <v>1000</v>
          </cell>
        </row>
        <row r="28">
          <cell r="B28">
            <v>1987</v>
          </cell>
          <cell r="D28">
            <v>1802153</v>
          </cell>
          <cell r="F28">
            <v>28000</v>
          </cell>
        </row>
        <row r="29">
          <cell r="B29">
            <v>1988</v>
          </cell>
          <cell r="D29">
            <v>1890699</v>
          </cell>
          <cell r="F29">
            <v>316000</v>
          </cell>
        </row>
        <row r="30">
          <cell r="B30">
            <v>1989</v>
          </cell>
          <cell r="D30">
            <v>1941658</v>
          </cell>
          <cell r="F30">
            <v>1164000</v>
          </cell>
        </row>
        <row r="31">
          <cell r="B31">
            <v>1990</v>
          </cell>
          <cell r="D31">
            <v>1955342</v>
          </cell>
          <cell r="F31">
            <v>94000</v>
          </cell>
        </row>
        <row r="32">
          <cell r="B32">
            <v>1991</v>
          </cell>
          <cell r="D32">
            <v>2033917</v>
          </cell>
          <cell r="F32">
            <v>1218000</v>
          </cell>
        </row>
        <row r="33">
          <cell r="B33">
            <v>1992</v>
          </cell>
          <cell r="D33">
            <v>2153312</v>
          </cell>
          <cell r="F33">
            <v>37000</v>
          </cell>
        </row>
        <row r="34">
          <cell r="B34">
            <v>1993</v>
          </cell>
          <cell r="D34">
            <v>2220436</v>
          </cell>
          <cell r="F34">
            <v>153000</v>
          </cell>
        </row>
        <row r="35">
          <cell r="B35">
            <v>1994</v>
          </cell>
          <cell r="D35">
            <v>2324718</v>
          </cell>
          <cell r="F35">
            <v>2467000</v>
          </cell>
        </row>
        <row r="36">
          <cell r="B36">
            <v>1995</v>
          </cell>
          <cell r="D36">
            <v>2476693</v>
          </cell>
          <cell r="F36">
            <v>105000</v>
          </cell>
        </row>
        <row r="37">
          <cell r="B37">
            <v>1996</v>
          </cell>
          <cell r="D37">
            <v>2581345</v>
          </cell>
          <cell r="F37">
            <v>917000</v>
          </cell>
        </row>
        <row r="38">
          <cell r="B38">
            <v>1997</v>
          </cell>
          <cell r="D38">
            <v>2739898</v>
          </cell>
          <cell r="F38">
            <v>117000</v>
          </cell>
        </row>
        <row r="39">
          <cell r="B39">
            <v>1998</v>
          </cell>
          <cell r="D39">
            <v>2948285</v>
          </cell>
          <cell r="F39">
            <v>2515000</v>
          </cell>
        </row>
        <row r="40">
          <cell r="B40">
            <v>1999</v>
          </cell>
          <cell r="D40">
            <v>3099584</v>
          </cell>
          <cell r="F40">
            <v>25000</v>
          </cell>
        </row>
        <row r="41">
          <cell r="B41" t="str">
            <v>2000</v>
          </cell>
          <cell r="D41">
            <v>3302923</v>
          </cell>
          <cell r="F41">
            <v>3000</v>
          </cell>
        </row>
        <row r="43">
          <cell r="A43" t="str">
            <v>4)</v>
          </cell>
          <cell r="B43" t="str">
            <v>Totals</v>
          </cell>
          <cell r="D43">
            <v>46219805.83142252</v>
          </cell>
          <cell r="F43">
            <v>10111000</v>
          </cell>
        </row>
        <row r="46">
          <cell r="A46" t="str">
            <v>5)</v>
          </cell>
          <cell r="B46" t="str">
            <v>Basic Catastrophe Provision</v>
          </cell>
          <cell r="F46">
            <v>0.2188</v>
          </cell>
        </row>
        <row r="48">
          <cell r="A48" t="str">
            <v>6)</v>
          </cell>
          <cell r="B48" t="str">
            <v>Catastrophe Provision w/ULAE</v>
          </cell>
          <cell r="F48">
            <v>0.2521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West Virginia Catastrophe Factor</v>
          </cell>
          <cell r="F52">
            <v>0.2521</v>
          </cell>
        </row>
        <row r="54">
          <cell r="A54" t="str">
            <v>C:\files\Non-modelled Cats\Starting 6-1\7-25 presentatio\[HOCAT_2000-2.XLW]WEST VIRGINIA</v>
          </cell>
          <cell r="G54">
            <v>37259.71801539352</v>
          </cell>
        </row>
      </sheetData>
      <sheetData sheetId="58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WISCONSIN</v>
          </cell>
        </row>
        <row r="4">
          <cell r="A4" t="str">
            <v>BASIC CATASTROPHE PROVISION</v>
          </cell>
        </row>
        <row r="5">
          <cell r="A5">
            <v>48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642048.2894577476</v>
          </cell>
          <cell r="F12">
            <v>37000</v>
          </cell>
        </row>
        <row r="13">
          <cell r="B13">
            <v>1972</v>
          </cell>
          <cell r="D13">
            <v>706448.3979155263</v>
          </cell>
          <cell r="F13">
            <v>2000</v>
          </cell>
        </row>
        <row r="14">
          <cell r="B14">
            <v>1973</v>
          </cell>
          <cell r="D14">
            <v>777308.1045647063</v>
          </cell>
          <cell r="F14">
            <v>0</v>
          </cell>
        </row>
        <row r="15">
          <cell r="B15">
            <v>1974</v>
          </cell>
          <cell r="D15">
            <v>855275.3339164974</v>
          </cell>
          <cell r="F15">
            <v>269000</v>
          </cell>
        </row>
        <row r="16">
          <cell r="B16">
            <v>1975</v>
          </cell>
          <cell r="D16">
            <v>941063</v>
          </cell>
          <cell r="F16">
            <v>155000</v>
          </cell>
        </row>
        <row r="17">
          <cell r="B17">
            <v>1976</v>
          </cell>
          <cell r="D17">
            <v>1082229.6295945435</v>
          </cell>
          <cell r="F17">
            <v>120000</v>
          </cell>
        </row>
        <row r="18">
          <cell r="B18">
            <v>1977</v>
          </cell>
          <cell r="D18">
            <v>1336525.2682764363</v>
          </cell>
          <cell r="F18">
            <v>392000</v>
          </cell>
        </row>
        <row r="19">
          <cell r="B19">
            <v>1978</v>
          </cell>
          <cell r="D19">
            <v>1893008.786485925</v>
          </cell>
          <cell r="F19">
            <v>13000</v>
          </cell>
        </row>
        <row r="20">
          <cell r="B20">
            <v>1979</v>
          </cell>
          <cell r="D20">
            <v>2222380.319730262</v>
          </cell>
          <cell r="F20">
            <v>914000</v>
          </cell>
        </row>
        <row r="21">
          <cell r="B21">
            <v>1980</v>
          </cell>
          <cell r="D21">
            <v>2726753.769114481</v>
          </cell>
          <cell r="F21">
            <v>487000</v>
          </cell>
        </row>
        <row r="22">
          <cell r="B22">
            <v>1981</v>
          </cell>
          <cell r="D22">
            <v>2876087</v>
          </cell>
          <cell r="F22">
            <v>158000</v>
          </cell>
        </row>
        <row r="23">
          <cell r="B23">
            <v>1982</v>
          </cell>
          <cell r="D23">
            <v>2894839</v>
          </cell>
          <cell r="F23">
            <v>211000</v>
          </cell>
        </row>
        <row r="24">
          <cell r="B24">
            <v>1983</v>
          </cell>
          <cell r="D24">
            <v>2869956</v>
          </cell>
          <cell r="F24">
            <v>222000</v>
          </cell>
        </row>
        <row r="25">
          <cell r="B25">
            <v>1984</v>
          </cell>
          <cell r="D25">
            <v>2902126</v>
          </cell>
          <cell r="F25">
            <v>1007000</v>
          </cell>
        </row>
        <row r="26">
          <cell r="B26">
            <v>1985</v>
          </cell>
          <cell r="D26">
            <v>3144539</v>
          </cell>
          <cell r="F26">
            <v>487000</v>
          </cell>
        </row>
        <row r="27">
          <cell r="B27">
            <v>1986</v>
          </cell>
          <cell r="D27">
            <v>3503941</v>
          </cell>
          <cell r="F27">
            <v>8000</v>
          </cell>
        </row>
        <row r="28">
          <cell r="B28">
            <v>1987</v>
          </cell>
          <cell r="D28">
            <v>3809946</v>
          </cell>
          <cell r="F28">
            <v>127000</v>
          </cell>
        </row>
        <row r="29">
          <cell r="B29">
            <v>1988</v>
          </cell>
          <cell r="D29">
            <v>4181841</v>
          </cell>
          <cell r="F29">
            <v>72000</v>
          </cell>
        </row>
        <row r="30">
          <cell r="B30">
            <v>1989</v>
          </cell>
          <cell r="D30">
            <v>4568661</v>
          </cell>
          <cell r="F30">
            <v>782000</v>
          </cell>
        </row>
        <row r="31">
          <cell r="B31">
            <v>1990</v>
          </cell>
          <cell r="D31">
            <v>4968539</v>
          </cell>
          <cell r="F31">
            <v>311000</v>
          </cell>
        </row>
        <row r="32">
          <cell r="B32">
            <v>1991</v>
          </cell>
          <cell r="D32">
            <v>5207609</v>
          </cell>
          <cell r="F32">
            <v>1500000</v>
          </cell>
        </row>
        <row r="33">
          <cell r="B33">
            <v>1992</v>
          </cell>
          <cell r="D33">
            <v>5397392</v>
          </cell>
          <cell r="F33">
            <v>1118000</v>
          </cell>
        </row>
        <row r="34">
          <cell r="B34">
            <v>1993</v>
          </cell>
          <cell r="D34">
            <v>5512493</v>
          </cell>
          <cell r="F34">
            <v>273000</v>
          </cell>
        </row>
        <row r="35">
          <cell r="B35">
            <v>1994</v>
          </cell>
          <cell r="D35">
            <v>5750330</v>
          </cell>
          <cell r="F35">
            <v>238000</v>
          </cell>
        </row>
        <row r="36">
          <cell r="B36">
            <v>1995</v>
          </cell>
          <cell r="D36">
            <v>6103028</v>
          </cell>
          <cell r="F36">
            <v>2000</v>
          </cell>
        </row>
        <row r="37">
          <cell r="B37">
            <v>1996</v>
          </cell>
          <cell r="D37">
            <v>6446360</v>
          </cell>
          <cell r="F37">
            <v>668000</v>
          </cell>
        </row>
        <row r="38">
          <cell r="B38">
            <v>1997</v>
          </cell>
          <cell r="D38">
            <v>6768754</v>
          </cell>
          <cell r="F38">
            <v>711000</v>
          </cell>
        </row>
        <row r="39">
          <cell r="B39">
            <v>1998</v>
          </cell>
          <cell r="D39">
            <v>7099487</v>
          </cell>
          <cell r="F39">
            <v>9018000</v>
          </cell>
        </row>
        <row r="40">
          <cell r="B40">
            <v>1999</v>
          </cell>
          <cell r="D40">
            <v>7309175</v>
          </cell>
          <cell r="F40">
            <v>396000</v>
          </cell>
        </row>
        <row r="41">
          <cell r="B41" t="str">
            <v>2000</v>
          </cell>
          <cell r="D41">
            <v>7548625</v>
          </cell>
          <cell r="F41">
            <v>7551000</v>
          </cell>
        </row>
        <row r="43">
          <cell r="A43" t="str">
            <v>4)</v>
          </cell>
          <cell r="B43" t="str">
            <v>Totals</v>
          </cell>
          <cell r="D43">
            <v>112046768.89905612</v>
          </cell>
          <cell r="F43">
            <v>27249000</v>
          </cell>
        </row>
        <row r="46">
          <cell r="A46" t="str">
            <v>5)</v>
          </cell>
          <cell r="B46" t="str">
            <v>Basic Catastrophe Provision</v>
          </cell>
          <cell r="F46">
            <v>0.2432</v>
          </cell>
        </row>
        <row r="48">
          <cell r="A48" t="str">
            <v>6)</v>
          </cell>
          <cell r="B48" t="str">
            <v>Catastrophe Provision w/ULAE</v>
          </cell>
          <cell r="F48">
            <v>0.2802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Wisconsin Catastrophe Factor</v>
          </cell>
          <cell r="F52">
            <v>0.2802</v>
          </cell>
        </row>
        <row r="54">
          <cell r="A54" t="str">
            <v>C:\files\Non-modelled Cats\Starting 6-1\7-25 presentatio\[HOCAT_2000-2.XLW]WISCONSIN</v>
          </cell>
          <cell r="G54">
            <v>37259.71801539352</v>
          </cell>
        </row>
      </sheetData>
      <sheetData sheetId="59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WYOMING</v>
          </cell>
        </row>
        <row r="4">
          <cell r="A4" t="str">
            <v>BASIC CATASTROPHE PROVISION</v>
          </cell>
        </row>
        <row r="5">
          <cell r="A5">
            <v>49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51314.95018288561</v>
          </cell>
          <cell r="F12">
            <v>0</v>
          </cell>
        </row>
        <row r="13">
          <cell r="B13">
            <v>1972</v>
          </cell>
          <cell r="D13">
            <v>55982.2187953701</v>
          </cell>
          <cell r="F13">
            <v>190000</v>
          </cell>
        </row>
        <row r="14">
          <cell r="B14">
            <v>1973</v>
          </cell>
          <cell r="D14">
            <v>61073.99130434961</v>
          </cell>
          <cell r="F14">
            <v>5000</v>
          </cell>
        </row>
        <row r="15">
          <cell r="B15">
            <v>1974</v>
          </cell>
          <cell r="D15">
            <v>66628.87777774641</v>
          </cell>
          <cell r="F15">
            <v>7000</v>
          </cell>
        </row>
        <row r="16">
          <cell r="B16">
            <v>1975</v>
          </cell>
          <cell r="D16">
            <v>72689</v>
          </cell>
          <cell r="F16">
            <v>78000</v>
          </cell>
        </row>
        <row r="17">
          <cell r="B17">
            <v>1976</v>
          </cell>
          <cell r="D17">
            <v>92201.22871046228</v>
          </cell>
          <cell r="F17">
            <v>2000</v>
          </cell>
        </row>
        <row r="18">
          <cell r="B18">
            <v>1977</v>
          </cell>
          <cell r="D18">
            <v>127115.91340306494</v>
          </cell>
          <cell r="F18">
            <v>320000</v>
          </cell>
        </row>
        <row r="19">
          <cell r="B19">
            <v>1978</v>
          </cell>
          <cell r="D19">
            <v>200228.32767402378</v>
          </cell>
          <cell r="F19">
            <v>1785000</v>
          </cell>
        </row>
        <row r="20">
          <cell r="B20">
            <v>1979</v>
          </cell>
          <cell r="D20">
            <v>284145.53191596456</v>
          </cell>
          <cell r="F20">
            <v>2130000</v>
          </cell>
        </row>
        <row r="21">
          <cell r="B21">
            <v>1980</v>
          </cell>
          <cell r="D21">
            <v>425503.45036477334</v>
          </cell>
          <cell r="F21">
            <v>35000</v>
          </cell>
        </row>
        <row r="22">
          <cell r="B22">
            <v>1981</v>
          </cell>
          <cell r="D22">
            <v>468345</v>
          </cell>
          <cell r="F22">
            <v>12000</v>
          </cell>
        </row>
        <row r="23">
          <cell r="B23">
            <v>1982</v>
          </cell>
          <cell r="D23">
            <v>452133</v>
          </cell>
          <cell r="F23">
            <v>44000</v>
          </cell>
        </row>
        <row r="24">
          <cell r="B24">
            <v>1983</v>
          </cell>
          <cell r="D24">
            <v>407429</v>
          </cell>
          <cell r="F24">
            <v>60000</v>
          </cell>
        </row>
        <row r="25">
          <cell r="B25">
            <v>1984</v>
          </cell>
          <cell r="D25">
            <v>407342</v>
          </cell>
          <cell r="F25">
            <v>320000</v>
          </cell>
        </row>
        <row r="26">
          <cell r="B26">
            <v>1985</v>
          </cell>
          <cell r="D26">
            <v>412285</v>
          </cell>
          <cell r="F26">
            <v>1434000</v>
          </cell>
        </row>
        <row r="27">
          <cell r="B27">
            <v>1986</v>
          </cell>
          <cell r="D27">
            <v>469909</v>
          </cell>
          <cell r="F27">
            <v>853000</v>
          </cell>
        </row>
        <row r="28">
          <cell r="B28">
            <v>1987</v>
          </cell>
          <cell r="D28">
            <v>489586</v>
          </cell>
          <cell r="F28">
            <v>888000</v>
          </cell>
        </row>
        <row r="29">
          <cell r="B29">
            <v>1988</v>
          </cell>
          <cell r="D29">
            <v>498637</v>
          </cell>
          <cell r="F29">
            <v>42000</v>
          </cell>
        </row>
        <row r="30">
          <cell r="B30">
            <v>1989</v>
          </cell>
          <cell r="D30">
            <v>515791</v>
          </cell>
          <cell r="F30">
            <v>237000</v>
          </cell>
        </row>
        <row r="31">
          <cell r="B31">
            <v>1990</v>
          </cell>
          <cell r="D31">
            <v>550478</v>
          </cell>
          <cell r="F31">
            <v>146000</v>
          </cell>
        </row>
        <row r="32">
          <cell r="B32">
            <v>1991</v>
          </cell>
          <cell r="D32">
            <v>605583</v>
          </cell>
          <cell r="F32">
            <v>556000</v>
          </cell>
        </row>
        <row r="33">
          <cell r="B33">
            <v>1992</v>
          </cell>
          <cell r="D33">
            <v>641940</v>
          </cell>
          <cell r="F33">
            <v>30000</v>
          </cell>
        </row>
        <row r="34">
          <cell r="B34">
            <v>1993</v>
          </cell>
          <cell r="D34">
            <v>642663</v>
          </cell>
          <cell r="F34">
            <v>685000</v>
          </cell>
        </row>
        <row r="35">
          <cell r="B35">
            <v>1994</v>
          </cell>
          <cell r="D35">
            <v>685217</v>
          </cell>
          <cell r="F35">
            <v>459000</v>
          </cell>
        </row>
        <row r="36">
          <cell r="B36">
            <v>1995</v>
          </cell>
          <cell r="D36">
            <v>718222</v>
          </cell>
          <cell r="F36">
            <v>36000</v>
          </cell>
        </row>
        <row r="37">
          <cell r="B37">
            <v>1996</v>
          </cell>
          <cell r="D37">
            <v>747066</v>
          </cell>
          <cell r="F37">
            <v>272000</v>
          </cell>
        </row>
        <row r="38">
          <cell r="B38">
            <v>1997</v>
          </cell>
          <cell r="D38">
            <v>776585</v>
          </cell>
          <cell r="F38">
            <v>103000</v>
          </cell>
        </row>
        <row r="39">
          <cell r="B39">
            <v>1998</v>
          </cell>
          <cell r="D39">
            <v>832362</v>
          </cell>
          <cell r="F39">
            <v>153000</v>
          </cell>
        </row>
        <row r="40">
          <cell r="B40">
            <v>1999</v>
          </cell>
          <cell r="D40">
            <v>793944</v>
          </cell>
          <cell r="F40">
            <v>9000</v>
          </cell>
        </row>
        <row r="41">
          <cell r="B41" t="str">
            <v>2000</v>
          </cell>
          <cell r="D41">
            <v>791234</v>
          </cell>
          <cell r="F41">
            <v>4000</v>
          </cell>
        </row>
        <row r="43">
          <cell r="A43" t="str">
            <v>4)</v>
          </cell>
          <cell r="B43" t="str">
            <v>Totals</v>
          </cell>
          <cell r="D43">
            <v>13343634.49012864</v>
          </cell>
          <cell r="F43">
            <v>10895000</v>
          </cell>
        </row>
        <row r="46">
          <cell r="A46" t="str">
            <v>5)</v>
          </cell>
          <cell r="B46" t="str">
            <v>Basic Catastrophe Provision</v>
          </cell>
          <cell r="F46">
            <v>0.8165</v>
          </cell>
        </row>
        <row r="48">
          <cell r="A48" t="str">
            <v>6)</v>
          </cell>
          <cell r="B48" t="str">
            <v>Catastrophe Provision w/ULAE</v>
          </cell>
          <cell r="F48">
            <v>0.9406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Wyoming Catastrophe Factor</v>
          </cell>
          <cell r="F52">
            <v>0.9406</v>
          </cell>
        </row>
        <row r="54">
          <cell r="A54" t="str">
            <v>C:\files\Non-modelled Cats\Starting 6-1\7-25 presentatio\[HOCAT_2000-2.XLW]WYOMING</v>
          </cell>
          <cell r="G54">
            <v>37259.71801539352</v>
          </cell>
        </row>
      </sheetData>
      <sheetData sheetId="60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ALASKA</v>
          </cell>
        </row>
        <row r="4">
          <cell r="A4" t="str">
            <v>BASIC CATASTROPHE PROVISION</v>
          </cell>
        </row>
        <row r="5">
          <cell r="A5">
            <v>51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124362.60798678975</v>
          </cell>
          <cell r="F12">
            <v>0</v>
          </cell>
        </row>
        <row r="13">
          <cell r="B13">
            <v>1972</v>
          </cell>
          <cell r="D13">
            <v>144457.88993108366</v>
          </cell>
          <cell r="F13">
            <v>0</v>
          </cell>
        </row>
        <row r="14">
          <cell r="B14">
            <v>1973</v>
          </cell>
          <cell r="D14">
            <v>167800.29223541022</v>
          </cell>
          <cell r="F14">
            <v>0</v>
          </cell>
        </row>
        <row r="15">
          <cell r="B15">
            <v>1974</v>
          </cell>
          <cell r="D15">
            <v>194914.50475790462</v>
          </cell>
          <cell r="F15">
            <v>0</v>
          </cell>
        </row>
        <row r="16">
          <cell r="B16">
            <v>1975</v>
          </cell>
          <cell r="D16">
            <v>226410</v>
          </cell>
          <cell r="F16">
            <v>0</v>
          </cell>
        </row>
        <row r="17">
          <cell r="B17">
            <v>1976</v>
          </cell>
          <cell r="D17">
            <v>284064.7966981132</v>
          </cell>
          <cell r="F17">
            <v>0</v>
          </cell>
        </row>
        <row r="18">
          <cell r="B18">
            <v>1977</v>
          </cell>
          <cell r="D18">
            <v>376051.9373088685</v>
          </cell>
          <cell r="F18">
            <v>0</v>
          </cell>
        </row>
        <row r="19">
          <cell r="B19">
            <v>1978</v>
          </cell>
          <cell r="D19">
            <v>544721.7970149254</v>
          </cell>
          <cell r="F19">
            <v>0</v>
          </cell>
        </row>
        <row r="20">
          <cell r="B20">
            <v>1979</v>
          </cell>
          <cell r="D20">
            <v>722307.52526417</v>
          </cell>
          <cell r="F20">
            <v>174000</v>
          </cell>
        </row>
        <row r="21">
          <cell r="B21">
            <v>1980</v>
          </cell>
          <cell r="D21">
            <v>867149.9628186394</v>
          </cell>
          <cell r="F21">
            <v>3188000</v>
          </cell>
        </row>
        <row r="22">
          <cell r="B22">
            <v>1981</v>
          </cell>
          <cell r="D22">
            <v>1033015</v>
          </cell>
          <cell r="F22">
            <v>18000</v>
          </cell>
        </row>
        <row r="23">
          <cell r="B23">
            <v>1982</v>
          </cell>
          <cell r="D23">
            <v>1172771</v>
          </cell>
          <cell r="F23">
            <v>82000</v>
          </cell>
        </row>
        <row r="24">
          <cell r="B24">
            <v>1983</v>
          </cell>
          <cell r="D24">
            <v>1352548</v>
          </cell>
          <cell r="F24">
            <v>165000</v>
          </cell>
        </row>
        <row r="25">
          <cell r="B25">
            <v>1984</v>
          </cell>
          <cell r="D25">
            <v>1576514</v>
          </cell>
          <cell r="F25">
            <v>57000</v>
          </cell>
        </row>
        <row r="26">
          <cell r="B26">
            <v>1985</v>
          </cell>
          <cell r="D26">
            <v>1773161</v>
          </cell>
          <cell r="F26">
            <v>-14000</v>
          </cell>
        </row>
        <row r="27">
          <cell r="B27">
            <v>1986</v>
          </cell>
          <cell r="D27">
            <v>2051317</v>
          </cell>
          <cell r="F27">
            <v>33000</v>
          </cell>
        </row>
        <row r="28">
          <cell r="B28">
            <v>1987</v>
          </cell>
          <cell r="D28">
            <v>2281019</v>
          </cell>
          <cell r="F28">
            <v>0</v>
          </cell>
        </row>
        <row r="29">
          <cell r="B29">
            <v>1988</v>
          </cell>
          <cell r="D29">
            <v>2407412</v>
          </cell>
          <cell r="F29">
            <v>0</v>
          </cell>
        </row>
        <row r="30">
          <cell r="B30">
            <v>1989</v>
          </cell>
          <cell r="D30">
            <v>2485639</v>
          </cell>
          <cell r="F30">
            <v>512000</v>
          </cell>
        </row>
        <row r="31">
          <cell r="B31">
            <v>1990</v>
          </cell>
          <cell r="D31">
            <v>2645990</v>
          </cell>
          <cell r="F31">
            <v>8000</v>
          </cell>
        </row>
        <row r="32">
          <cell r="B32">
            <v>1991</v>
          </cell>
          <cell r="D32">
            <v>2981912</v>
          </cell>
          <cell r="F32">
            <v>10000</v>
          </cell>
        </row>
        <row r="33">
          <cell r="B33">
            <v>1992</v>
          </cell>
          <cell r="D33">
            <v>3151747</v>
          </cell>
          <cell r="F33">
            <v>2407000</v>
          </cell>
        </row>
        <row r="34">
          <cell r="B34">
            <v>1993</v>
          </cell>
          <cell r="D34">
            <v>3351805</v>
          </cell>
          <cell r="F34">
            <v>-302000</v>
          </cell>
        </row>
        <row r="35">
          <cell r="B35">
            <v>1994</v>
          </cell>
          <cell r="D35">
            <v>3552453</v>
          </cell>
          <cell r="F35">
            <v>7000</v>
          </cell>
        </row>
        <row r="36">
          <cell r="B36">
            <v>1995</v>
          </cell>
          <cell r="D36">
            <v>3754998</v>
          </cell>
          <cell r="F36">
            <v>3000</v>
          </cell>
        </row>
        <row r="37">
          <cell r="B37">
            <v>1996</v>
          </cell>
          <cell r="D37">
            <v>3962485</v>
          </cell>
          <cell r="F37">
            <v>5366000</v>
          </cell>
        </row>
        <row r="38">
          <cell r="B38">
            <v>1997</v>
          </cell>
          <cell r="D38">
            <v>4256594</v>
          </cell>
          <cell r="F38">
            <v>288000</v>
          </cell>
        </row>
        <row r="39">
          <cell r="B39">
            <v>1998</v>
          </cell>
          <cell r="D39">
            <v>4877390</v>
          </cell>
          <cell r="F39">
            <v>73000</v>
          </cell>
        </row>
        <row r="40">
          <cell r="B40">
            <v>1999</v>
          </cell>
          <cell r="D40">
            <v>5251866</v>
          </cell>
          <cell r="F40">
            <v>12000</v>
          </cell>
        </row>
        <row r="41">
          <cell r="B41" t="str">
            <v>2000</v>
          </cell>
          <cell r="D41">
            <v>5551336</v>
          </cell>
          <cell r="F41">
            <v>318000</v>
          </cell>
        </row>
        <row r="43">
          <cell r="A43" t="str">
            <v>4)</v>
          </cell>
          <cell r="B43" t="str">
            <v>Totals</v>
          </cell>
          <cell r="D43">
            <v>63124213.3140159</v>
          </cell>
          <cell r="F43">
            <v>12405000</v>
          </cell>
        </row>
        <row r="46">
          <cell r="A46" t="str">
            <v>5)</v>
          </cell>
          <cell r="B46" t="str">
            <v>Basic Catastrophe Provision</v>
          </cell>
          <cell r="F46">
            <v>0.1965</v>
          </cell>
        </row>
        <row r="48">
          <cell r="A48" t="str">
            <v>6)</v>
          </cell>
          <cell r="B48" t="str">
            <v>Catastrophe Provision w/ULAE</v>
          </cell>
          <cell r="F48">
            <v>0.2264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Alaska Catastrophe Factor</v>
          </cell>
          <cell r="F52">
            <v>0.2264</v>
          </cell>
        </row>
        <row r="54">
          <cell r="A54" t="str">
            <v>C:\files\Non-modelled Cats\Starting 6-1\7-25 presentatio\[HOCAT_2000-2.XLW]ALASKA</v>
          </cell>
          <cell r="G54">
            <v>37259.71801527778</v>
          </cell>
        </row>
      </sheetData>
      <sheetData sheetId="61">
        <row r="1">
          <cell r="A1" t="str">
            <v>ALLSTATE INSURANCE GROUP</v>
          </cell>
        </row>
        <row r="2">
          <cell r="A2" t="str">
            <v>HOMEOWNERS INSURANCE</v>
          </cell>
        </row>
        <row r="3">
          <cell r="A3" t="str">
            <v>HAWAII</v>
          </cell>
        </row>
        <row r="4">
          <cell r="A4" t="str">
            <v>BASIC CATASTROPHE PROVISION</v>
          </cell>
        </row>
        <row r="5">
          <cell r="A5">
            <v>52</v>
          </cell>
        </row>
        <row r="6">
          <cell r="B6" t="str">
            <v>(1)</v>
          </cell>
          <cell r="D6" t="str">
            <v>(2)</v>
          </cell>
          <cell r="F6" t="str">
            <v>(3)</v>
          </cell>
        </row>
        <row r="8">
          <cell r="D8" t="str">
            <v>AMOUNT OF</v>
          </cell>
          <cell r="F8" t="str">
            <v>CATASTROPHE</v>
          </cell>
        </row>
        <row r="9">
          <cell r="B9" t="str">
            <v>CALENDAR</v>
          </cell>
          <cell r="D9" t="str">
            <v>INSURANCE</v>
          </cell>
          <cell r="F9" t="str">
            <v>INCURRED</v>
          </cell>
        </row>
        <row r="10">
          <cell r="B10" t="str">
            <v>YEAR</v>
          </cell>
          <cell r="D10" t="str">
            <v>YEARS</v>
          </cell>
          <cell r="F10" t="str">
            <v>LOSS</v>
          </cell>
        </row>
        <row r="12">
          <cell r="B12">
            <v>1971</v>
          </cell>
          <cell r="D12">
            <v>228886.85280549544</v>
          </cell>
          <cell r="F12">
            <v>0</v>
          </cell>
        </row>
        <row r="13">
          <cell r="B13">
            <v>1972</v>
          </cell>
          <cell r="D13">
            <v>256445.77533438662</v>
          </cell>
          <cell r="F13">
            <v>0</v>
          </cell>
        </row>
        <row r="14">
          <cell r="B14">
            <v>1973</v>
          </cell>
          <cell r="D14">
            <v>287322.9059719752</v>
          </cell>
          <cell r="F14">
            <v>0</v>
          </cell>
        </row>
        <row r="15">
          <cell r="B15">
            <v>1974</v>
          </cell>
          <cell r="D15">
            <v>321917.77068089927</v>
          </cell>
          <cell r="F15">
            <v>0</v>
          </cell>
        </row>
        <row r="16">
          <cell r="B16">
            <v>1975</v>
          </cell>
          <cell r="D16">
            <v>360678</v>
          </cell>
          <cell r="F16">
            <v>0</v>
          </cell>
        </row>
        <row r="17">
          <cell r="B17">
            <v>1976</v>
          </cell>
          <cell r="D17">
            <v>405308.8621054657</v>
          </cell>
          <cell r="F17">
            <v>0</v>
          </cell>
        </row>
        <row r="18">
          <cell r="B18">
            <v>1977</v>
          </cell>
          <cell r="D18">
            <v>414756.4588780714</v>
          </cell>
          <cell r="F18">
            <v>0</v>
          </cell>
        </row>
        <row r="19">
          <cell r="B19">
            <v>1978</v>
          </cell>
          <cell r="D19">
            <v>461866.60770031216</v>
          </cell>
          <cell r="F19">
            <v>0</v>
          </cell>
        </row>
        <row r="20">
          <cell r="B20">
            <v>1979</v>
          </cell>
          <cell r="D20">
            <v>550959.2374773704</v>
          </cell>
          <cell r="F20">
            <v>0</v>
          </cell>
        </row>
        <row r="21">
          <cell r="B21">
            <v>1980</v>
          </cell>
          <cell r="D21">
            <v>612388.7660752921</v>
          </cell>
          <cell r="F21">
            <v>1826000</v>
          </cell>
        </row>
        <row r="22">
          <cell r="B22">
            <v>1981</v>
          </cell>
          <cell r="D22">
            <v>669343</v>
          </cell>
          <cell r="F22">
            <v>2000</v>
          </cell>
        </row>
        <row r="23">
          <cell r="B23">
            <v>1982</v>
          </cell>
          <cell r="D23">
            <v>724475</v>
          </cell>
          <cell r="F23">
            <v>1857000</v>
          </cell>
        </row>
        <row r="24">
          <cell r="B24">
            <v>1983</v>
          </cell>
          <cell r="D24">
            <v>796459</v>
          </cell>
          <cell r="F24">
            <v>525000</v>
          </cell>
        </row>
        <row r="25">
          <cell r="B25">
            <v>1984</v>
          </cell>
          <cell r="D25">
            <v>936034</v>
          </cell>
          <cell r="F25">
            <v>168000</v>
          </cell>
        </row>
        <row r="26">
          <cell r="B26">
            <v>1985</v>
          </cell>
          <cell r="D26">
            <v>1101876</v>
          </cell>
          <cell r="F26">
            <v>126000</v>
          </cell>
        </row>
        <row r="27">
          <cell r="B27">
            <v>1986</v>
          </cell>
          <cell r="D27">
            <v>1347989</v>
          </cell>
          <cell r="F27">
            <v>68000</v>
          </cell>
        </row>
        <row r="28">
          <cell r="B28">
            <v>1987</v>
          </cell>
          <cell r="D28">
            <v>1600874</v>
          </cell>
          <cell r="F28">
            <v>350000</v>
          </cell>
        </row>
        <row r="29">
          <cell r="B29">
            <v>1988</v>
          </cell>
          <cell r="D29">
            <v>1772987</v>
          </cell>
          <cell r="F29">
            <v>-222000</v>
          </cell>
        </row>
        <row r="30">
          <cell r="B30">
            <v>1989</v>
          </cell>
          <cell r="D30">
            <v>1950000</v>
          </cell>
          <cell r="F30">
            <v>5000</v>
          </cell>
        </row>
        <row r="31">
          <cell r="B31">
            <v>1990</v>
          </cell>
          <cell r="D31">
            <v>2125868</v>
          </cell>
          <cell r="F31">
            <v>3000</v>
          </cell>
        </row>
        <row r="32">
          <cell r="B32">
            <v>1991</v>
          </cell>
          <cell r="D32">
            <v>2289033</v>
          </cell>
          <cell r="F32">
            <v>10000</v>
          </cell>
        </row>
        <row r="33">
          <cell r="B33">
            <v>1992</v>
          </cell>
          <cell r="D33">
            <v>2593790</v>
          </cell>
          <cell r="F33">
            <v>43000</v>
          </cell>
        </row>
        <row r="34">
          <cell r="B34">
            <v>1993</v>
          </cell>
          <cell r="D34">
            <v>3120568</v>
          </cell>
          <cell r="F34">
            <v>-43000</v>
          </cell>
        </row>
        <row r="35">
          <cell r="B35">
            <v>1994</v>
          </cell>
          <cell r="D35">
            <v>3487917</v>
          </cell>
          <cell r="F35">
            <v>0</v>
          </cell>
        </row>
        <row r="36">
          <cell r="B36">
            <v>1995</v>
          </cell>
          <cell r="D36">
            <v>3807200</v>
          </cell>
          <cell r="F36">
            <v>0</v>
          </cell>
        </row>
        <row r="37">
          <cell r="B37">
            <v>1996</v>
          </cell>
          <cell r="D37">
            <v>4454555</v>
          </cell>
          <cell r="F37">
            <v>0</v>
          </cell>
        </row>
        <row r="38">
          <cell r="B38">
            <v>1997</v>
          </cell>
          <cell r="D38">
            <v>4933750</v>
          </cell>
          <cell r="F38">
            <v>0</v>
          </cell>
        </row>
        <row r="39">
          <cell r="B39">
            <v>1998</v>
          </cell>
          <cell r="D39">
            <v>5470946</v>
          </cell>
          <cell r="F39">
            <v>0</v>
          </cell>
        </row>
        <row r="40">
          <cell r="B40">
            <v>1999</v>
          </cell>
          <cell r="D40">
            <v>5816662</v>
          </cell>
          <cell r="F40">
            <v>0</v>
          </cell>
        </row>
        <row r="41">
          <cell r="B41" t="str">
            <v>2000</v>
          </cell>
          <cell r="D41">
            <v>5952400</v>
          </cell>
          <cell r="F41">
            <v>0</v>
          </cell>
        </row>
        <row r="43">
          <cell r="A43" t="str">
            <v>4)</v>
          </cell>
          <cell r="B43" t="str">
            <v>Totals</v>
          </cell>
          <cell r="D43">
            <v>58853257.23702927</v>
          </cell>
          <cell r="F43">
            <v>4718000</v>
          </cell>
        </row>
        <row r="46">
          <cell r="A46" t="str">
            <v>5)</v>
          </cell>
          <cell r="B46" t="str">
            <v>Basic Catastrophe Provision</v>
          </cell>
          <cell r="F46">
            <v>0.0802</v>
          </cell>
        </row>
        <row r="48">
          <cell r="A48" t="str">
            <v>6)</v>
          </cell>
          <cell r="B48" t="str">
            <v>Catastrophe Provision w/ULAE</v>
          </cell>
          <cell r="F48">
            <v>0.0924</v>
          </cell>
        </row>
        <row r="50">
          <cell r="A50" t="str">
            <v/>
          </cell>
        </row>
        <row r="52">
          <cell r="A52" t="str">
            <v>7)</v>
          </cell>
          <cell r="B52" t="str">
            <v>Hawaii Catastrophe Factor</v>
          </cell>
          <cell r="F52">
            <v>0.0924</v>
          </cell>
        </row>
        <row r="54">
          <cell r="A54" t="str">
            <v>C:\files\Non-modelled Cats\Starting 6-1\7-25 presentatio\[HOCAT_2000-2.XLW]HAWAII</v>
          </cell>
          <cell r="G54">
            <v>37259.71801539352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egional Tables"/>
      <sheetName val="Weighted DR"/>
      <sheetName val="Rocky MountainR"/>
      <sheetName val="NorthwestR"/>
      <sheetName val="Umid AtlanticR "/>
      <sheetName val="New EnglandR"/>
      <sheetName val="SouthR"/>
      <sheetName val="Mid AtlanticR"/>
      <sheetName val="MidwestR"/>
      <sheetName val="PlainsR"/>
      <sheetName val="Individual States"/>
    </sheetNames>
    <sheetDataSet>
      <sheetData sheetId="1">
        <row r="32">
          <cell r="D32">
            <v>0.6897930417670192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CAt vs Wind"/>
      <sheetName val="Individual States"/>
      <sheetName val="Dean3"/>
      <sheetName val="Dean2"/>
      <sheetName val="Dean1"/>
      <sheetName val="plains1"/>
      <sheetName val="plains2"/>
      <sheetName val="Oklahoma"/>
      <sheetName val="plains3"/>
      <sheetName val="Midwest"/>
    </sheetNames>
    <sheetDataSet>
      <sheetData sheetId="5">
        <row r="225">
          <cell r="B225">
            <v>1991</v>
          </cell>
          <cell r="D225">
            <v>5519497</v>
          </cell>
          <cell r="J225">
            <v>0.3413869053647461</v>
          </cell>
        </row>
        <row r="226">
          <cell r="B226">
            <v>1994</v>
          </cell>
          <cell r="D226">
            <v>5901932</v>
          </cell>
          <cell r="J226">
            <v>0.34403666460406523</v>
          </cell>
        </row>
        <row r="227">
          <cell r="B227">
            <v>1998</v>
          </cell>
          <cell r="D227">
            <v>54028023</v>
          </cell>
          <cell r="J227">
            <v>0.3459038654810671</v>
          </cell>
        </row>
        <row r="228">
          <cell r="B228">
            <v>1991</v>
          </cell>
          <cell r="D228">
            <v>5025826</v>
          </cell>
          <cell r="J228">
            <v>0.3617106919340224</v>
          </cell>
        </row>
        <row r="229">
          <cell r="B229">
            <v>1999</v>
          </cell>
          <cell r="D229">
            <v>7300808</v>
          </cell>
          <cell r="J229">
            <v>0.3635793462860549</v>
          </cell>
        </row>
        <row r="230">
          <cell r="B230">
            <v>1995</v>
          </cell>
          <cell r="D230">
            <v>23459255</v>
          </cell>
          <cell r="J230">
            <v>0.36665601699627715</v>
          </cell>
        </row>
        <row r="271">
          <cell r="B271">
            <v>1996</v>
          </cell>
          <cell r="D271">
            <v>24394643</v>
          </cell>
          <cell r="J271">
            <v>0.9230153521820343</v>
          </cell>
        </row>
        <row r="272">
          <cell r="B272">
            <v>1997</v>
          </cell>
          <cell r="D272">
            <v>1839770</v>
          </cell>
          <cell r="J272">
            <v>0.9479407752055964</v>
          </cell>
        </row>
        <row r="273">
          <cell r="B273">
            <v>1997</v>
          </cell>
          <cell r="D273">
            <v>6853448</v>
          </cell>
          <cell r="J273">
            <v>1.0766624332744628</v>
          </cell>
        </row>
        <row r="274">
          <cell r="B274">
            <v>1994</v>
          </cell>
          <cell r="D274">
            <v>4099556</v>
          </cell>
          <cell r="J274">
            <v>1.161881920871431</v>
          </cell>
        </row>
        <row r="275">
          <cell r="B275">
            <v>1991</v>
          </cell>
          <cell r="D275">
            <v>1521504</v>
          </cell>
          <cell r="J275">
            <v>1.1628855395713715</v>
          </cell>
        </row>
        <row r="287">
          <cell r="B287">
            <v>1996</v>
          </cell>
          <cell r="D287">
            <v>11328705</v>
          </cell>
          <cell r="J287">
            <v>3.491323589059826</v>
          </cell>
        </row>
        <row r="288">
          <cell r="B288">
            <v>1996</v>
          </cell>
          <cell r="D288">
            <v>6226123</v>
          </cell>
          <cell r="J288">
            <v>5.191121987149948</v>
          </cell>
        </row>
        <row r="289">
          <cell r="B289">
            <v>1998</v>
          </cell>
          <cell r="D289">
            <v>7116595</v>
          </cell>
          <cell r="J289">
            <v>9.862996981000043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t Factors By State"/>
      <sheetName val="Development of CW Cat Factors"/>
      <sheetName val="Development of Credibility"/>
      <sheetName val="Development of Balancing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.C.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  <sheetName val="Sheet2"/>
      <sheetName val="Sheet3"/>
    </sheetNames>
    <sheetDataSet>
      <sheetData sheetId="4">
        <row r="60">
          <cell r="R60">
            <v>0.571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t Factors By State"/>
      <sheetName val="Development of CW Cat Factors"/>
      <sheetName val="Development of Credibility"/>
      <sheetName val="Development of Balancing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.C.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  <sheetName val="Sheet2"/>
      <sheetName val="Sheet3"/>
    </sheetNames>
    <sheetDataSet>
      <sheetData sheetId="3">
        <row r="28">
          <cell r="C28">
            <v>891581443</v>
          </cell>
        </row>
        <row r="40">
          <cell r="C40">
            <v>489609617.9258648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anks"/>
      <sheetName val="Relativities"/>
      <sheetName val="Summary"/>
      <sheetName val="ALABAMA"/>
      <sheetName val="ARIZONA"/>
      <sheetName val="ARKANSAS"/>
      <sheetName val="CALIFORNIA"/>
      <sheetName val="COLORADO"/>
      <sheetName val="CONNECTICUT"/>
      <sheetName val="DELAWARE"/>
      <sheetName val="D.C."/>
      <sheetName val="FLORIDA"/>
      <sheetName val="GEORGIA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  <sheetName val="ALASKA"/>
      <sheetName val="HAWAII"/>
      <sheetName val="Sheet1"/>
      <sheetName val="CWIDE"/>
      <sheetName val="NOTES"/>
    </sheetNames>
    <sheetDataSet>
      <sheetData sheetId="4">
        <row r="31">
          <cell r="G31">
            <v>1.1136829832199675</v>
          </cell>
        </row>
        <row r="32">
          <cell r="G32">
            <v>1.016875867434254</v>
          </cell>
        </row>
        <row r="33">
          <cell r="G33">
            <v>0.17709147682939658</v>
          </cell>
        </row>
        <row r="34">
          <cell r="G34">
            <v>0.9298738446744588</v>
          </cell>
        </row>
        <row r="35">
          <cell r="G35">
            <v>0.8160037349024216</v>
          </cell>
        </row>
        <row r="36">
          <cell r="G36">
            <v>0.8911249636506863</v>
          </cell>
        </row>
        <row r="37">
          <cell r="G37">
            <v>1.1505904547592272</v>
          </cell>
        </row>
        <row r="38">
          <cell r="G38">
            <v>0.2265271358292852</v>
          </cell>
        </row>
        <row r="39">
          <cell r="G39">
            <v>1.5975104612201243</v>
          </cell>
        </row>
        <row r="40">
          <cell r="G40">
            <v>0.03528838024639131</v>
          </cell>
        </row>
      </sheetData>
      <sheetData sheetId="6">
        <row r="31">
          <cell r="G31">
            <v>0.2860068153331361</v>
          </cell>
        </row>
        <row r="32">
          <cell r="G32">
            <v>0.41427658921102695</v>
          </cell>
        </row>
        <row r="33">
          <cell r="G33">
            <v>0.18485663767131355</v>
          </cell>
        </row>
        <row r="34">
          <cell r="G34">
            <v>0.033224043715846995</v>
          </cell>
        </row>
        <row r="35">
          <cell r="G35">
            <v>0.7636056156829654</v>
          </cell>
        </row>
        <row r="36">
          <cell r="G36">
            <v>0.5598724399654649</v>
          </cell>
        </row>
        <row r="37">
          <cell r="G37">
            <v>5.65473396370868</v>
          </cell>
        </row>
        <row r="38">
          <cell r="G38">
            <v>0.8690448329195327</v>
          </cell>
        </row>
        <row r="39">
          <cell r="G39">
            <v>0.07387277412854347</v>
          </cell>
        </row>
        <row r="40">
          <cell r="G40">
            <v>3.055568510711868</v>
          </cell>
        </row>
      </sheetData>
      <sheetData sheetId="13">
        <row r="31">
          <cell r="G31">
            <v>0.5854092408499758</v>
          </cell>
        </row>
        <row r="32">
          <cell r="G32">
            <v>0.25133629797985935</v>
          </cell>
        </row>
        <row r="33">
          <cell r="G33">
            <v>0.35899047698210446</v>
          </cell>
        </row>
        <row r="34">
          <cell r="G34">
            <v>0.9028059310220965</v>
          </cell>
        </row>
        <row r="35">
          <cell r="G35">
            <v>0.6941836145753576</v>
          </cell>
        </row>
        <row r="36">
          <cell r="G36">
            <v>0.1776628362314965</v>
          </cell>
        </row>
        <row r="37">
          <cell r="G37">
            <v>0.23673458480239487</v>
          </cell>
        </row>
        <row r="38">
          <cell r="G38">
            <v>0.12113855027032547</v>
          </cell>
        </row>
        <row r="39">
          <cell r="G39">
            <v>1.2555012487979595</v>
          </cell>
        </row>
        <row r="40">
          <cell r="G40">
            <v>0.21264711194675562</v>
          </cell>
        </row>
      </sheetData>
      <sheetData sheetId="20">
        <row r="31">
          <cell r="G31">
            <v>0.8640878546491517</v>
          </cell>
        </row>
        <row r="32">
          <cell r="G32">
            <v>0.7210226267009017</v>
          </cell>
        </row>
        <row r="33">
          <cell r="G33">
            <v>0.606425301635259</v>
          </cell>
        </row>
        <row r="34">
          <cell r="G34">
            <v>0.18975436211433722</v>
          </cell>
        </row>
        <row r="35">
          <cell r="G35">
            <v>0.09368205189260641</v>
          </cell>
        </row>
        <row r="36">
          <cell r="G36">
            <v>1.687311935914644</v>
          </cell>
        </row>
        <row r="37">
          <cell r="G37">
            <v>0.9290695144316616</v>
          </cell>
        </row>
        <row r="38">
          <cell r="G38">
            <v>0.36730091800155173</v>
          </cell>
        </row>
        <row r="39">
          <cell r="G39">
            <v>0.2735115237240893</v>
          </cell>
        </row>
        <row r="40">
          <cell r="G40">
            <v>0.4609556034084109</v>
          </cell>
        </row>
      </sheetData>
      <sheetData sheetId="25">
        <row r="31">
          <cell r="G31">
            <v>0</v>
          </cell>
        </row>
        <row r="32">
          <cell r="G32">
            <v>1.3182636665626752</v>
          </cell>
        </row>
        <row r="33">
          <cell r="G33">
            <v>0.1606253680998019</v>
          </cell>
        </row>
        <row r="34">
          <cell r="G34">
            <v>0.08627832805104342</v>
          </cell>
        </row>
        <row r="35">
          <cell r="G35">
            <v>1.1236854932771978</v>
          </cell>
        </row>
        <row r="36">
          <cell r="G36">
            <v>0.2333121751213738</v>
          </cell>
        </row>
        <row r="37">
          <cell r="G37">
            <v>1.5724914748100833</v>
          </cell>
        </row>
        <row r="38">
          <cell r="G38">
            <v>0.06669549358654218</v>
          </cell>
        </row>
        <row r="39">
          <cell r="G39">
            <v>0.45196785229305936</v>
          </cell>
        </row>
        <row r="40">
          <cell r="G40">
            <v>0.11857043754637527</v>
          </cell>
        </row>
      </sheetData>
      <sheetData sheetId="43">
        <row r="31">
          <cell r="G31">
            <v>0.4270740421740725</v>
          </cell>
        </row>
        <row r="32">
          <cell r="G32">
            <v>0.42669295624864684</v>
          </cell>
        </row>
        <row r="33">
          <cell r="G33">
            <v>0.007348088445662242</v>
          </cell>
        </row>
        <row r="34">
          <cell r="G34">
            <v>0.31884291438466156</v>
          </cell>
        </row>
        <row r="35">
          <cell r="G35">
            <v>1.815141272930028</v>
          </cell>
        </row>
        <row r="36">
          <cell r="G36">
            <v>0.7025599161401828</v>
          </cell>
        </row>
        <row r="37">
          <cell r="G37">
            <v>0.599192254963715</v>
          </cell>
        </row>
        <row r="38">
          <cell r="G38">
            <v>0.8081328403786805</v>
          </cell>
        </row>
        <row r="39">
          <cell r="G39">
            <v>1.3324901952341948</v>
          </cell>
        </row>
        <row r="40">
          <cell r="G40">
            <v>0.9646870609101014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6.7109375" style="6" bestFit="1" customWidth="1"/>
    <col min="2" max="2" width="9.7109375" style="20" bestFit="1" customWidth="1"/>
    <col min="3" max="3" width="7.00390625" style="3" hidden="1" customWidth="1"/>
    <col min="4" max="4" width="5.7109375" style="3" hidden="1" customWidth="1"/>
    <col min="5" max="5" width="6.421875" style="3" hidden="1" customWidth="1"/>
    <col min="6" max="6" width="7.7109375" style="3" hidden="1" customWidth="1"/>
    <col min="7" max="7" width="7.421875" style="3" hidden="1" customWidth="1"/>
    <col min="8" max="8" width="7.140625" style="3" hidden="1" customWidth="1"/>
    <col min="9" max="9" width="9.140625" style="3" hidden="1" customWidth="1"/>
    <col min="10" max="10" width="5.7109375" style="3" hidden="1" customWidth="1"/>
    <col min="11" max="35" width="6.7109375" style="3" customWidth="1"/>
    <col min="36" max="52" width="6.7109375" style="5" customWidth="1"/>
    <col min="53" max="54" width="6.7109375" style="3" customWidth="1"/>
    <col min="55" max="74" width="6.7109375" style="5" customWidth="1"/>
    <col min="75" max="125" width="10.28125" style="5" customWidth="1"/>
    <col min="126" max="16384" width="10.28125" style="6" customWidth="1"/>
  </cols>
  <sheetData>
    <row r="1" spans="1:15" ht="20.25">
      <c r="A1" s="1"/>
      <c r="B1" s="2"/>
      <c r="O1" s="58" t="s">
        <v>90</v>
      </c>
    </row>
    <row r="2" spans="1:15" ht="15.75">
      <c r="A2" s="1"/>
      <c r="B2" s="2"/>
      <c r="O2" s="4"/>
    </row>
    <row r="3" spans="1:15" ht="15.75">
      <c r="A3" s="1"/>
      <c r="B3" s="7"/>
      <c r="N3" s="8"/>
      <c r="O3" s="4" t="s">
        <v>0</v>
      </c>
    </row>
    <row r="4" spans="1:2" ht="14.25">
      <c r="A4" s="9"/>
      <c r="B4" s="10"/>
    </row>
    <row r="5" spans="1:53" ht="12.75" customHeight="1">
      <c r="A5" s="9"/>
      <c r="B5" s="11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31</v>
      </c>
      <c r="U5" s="12" t="s">
        <v>32</v>
      </c>
      <c r="V5" s="12" t="s">
        <v>33</v>
      </c>
      <c r="W5" s="12" t="s">
        <v>34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3"/>
      <c r="AL5" s="13"/>
      <c r="AM5" s="13"/>
      <c r="AN5" s="13"/>
      <c r="AO5" s="13"/>
      <c r="AP5" s="13"/>
      <c r="AQ5" s="13"/>
      <c r="AR5" s="12"/>
      <c r="AS5" s="12"/>
      <c r="AT5" s="13"/>
      <c r="AU5" s="13"/>
      <c r="AV5" s="13"/>
      <c r="AW5" s="13"/>
      <c r="AX5" s="13"/>
      <c r="AY5" s="13"/>
      <c r="AZ5" s="13"/>
      <c r="BA5" s="12"/>
    </row>
    <row r="6" spans="1:2" ht="15" customHeight="1">
      <c r="A6" s="9"/>
      <c r="B6" s="14" t="s">
        <v>19</v>
      </c>
    </row>
    <row r="7" spans="2:65" ht="14.25">
      <c r="B7" s="15">
        <v>1981</v>
      </c>
      <c r="C7" s="16">
        <v>1.1336700086672153</v>
      </c>
      <c r="D7" s="16">
        <v>0.08524571370272059</v>
      </c>
      <c r="E7" s="16">
        <v>0.016657208424669542</v>
      </c>
      <c r="F7" s="16">
        <v>1.8582585751403404</v>
      </c>
      <c r="G7" s="16">
        <v>0.18812847161979718</v>
      </c>
      <c r="H7" s="16">
        <v>3.420116823900532</v>
      </c>
      <c r="I7" s="16">
        <v>0.34637195165415785</v>
      </c>
      <c r="J7" s="16">
        <v>0.1954772400424455</v>
      </c>
      <c r="K7" s="16">
        <v>0.17441077056418697</v>
      </c>
      <c r="L7" s="16">
        <v>0.27435402111220425</v>
      </c>
      <c r="M7" s="16">
        <v>0.014697536845296654</v>
      </c>
      <c r="N7" s="16">
        <v>0.22585214952272528</v>
      </c>
      <c r="O7" s="16">
        <v>0.6256251517147943</v>
      </c>
      <c r="P7" s="16">
        <v>0.5207827222183449</v>
      </c>
      <c r="Q7" s="16">
        <v>1.038136019172787</v>
      </c>
      <c r="R7" s="16">
        <v>4.52537159466684</v>
      </c>
      <c r="S7" s="16">
        <v>0.13521733897672922</v>
      </c>
      <c r="T7" s="16">
        <v>0.40761168850956053</v>
      </c>
      <c r="U7" s="16">
        <v>0.2155638737310176</v>
      </c>
      <c r="V7" s="16">
        <v>0.6716774338300571</v>
      </c>
      <c r="W7" s="16">
        <v>0.10484242949644947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7"/>
      <c r="BA7" s="16"/>
      <c r="BB7" s="16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</row>
    <row r="8" spans="2:65" ht="14.25">
      <c r="B8" s="15">
        <v>1982</v>
      </c>
      <c r="C8" s="16">
        <v>1.1936586767029331</v>
      </c>
      <c r="D8" s="16">
        <v>0.21790739488517896</v>
      </c>
      <c r="E8" s="16">
        <v>0.38655961324409427</v>
      </c>
      <c r="F8" s="16">
        <v>3.123651068311149</v>
      </c>
      <c r="G8" s="16">
        <v>0.9891561716318639</v>
      </c>
      <c r="H8" s="16">
        <v>3.6037331686304266</v>
      </c>
      <c r="I8" s="16">
        <v>0.06577748257621281</v>
      </c>
      <c r="J8" s="16">
        <v>0.48475822467303753</v>
      </c>
      <c r="K8" s="16">
        <v>0.6019730751406016</v>
      </c>
      <c r="L8" s="16">
        <v>0.7802892838306194</v>
      </c>
      <c r="M8" s="16">
        <v>7.9905612957037295</v>
      </c>
      <c r="N8" s="16">
        <v>0.0037408994830073635</v>
      </c>
      <c r="O8" s="16">
        <v>0.7927589487739772</v>
      </c>
      <c r="P8" s="16">
        <v>1.6868339252127371</v>
      </c>
      <c r="Q8" s="16">
        <v>0.40775804364780266</v>
      </c>
      <c r="R8" s="16">
        <v>5.413393293535239</v>
      </c>
      <c r="S8" s="16">
        <v>1.288116388648869</v>
      </c>
      <c r="T8" s="16">
        <v>0.564252338686944</v>
      </c>
      <c r="U8" s="16">
        <v>0.03148590398197865</v>
      </c>
      <c r="V8" s="16">
        <v>0.770001810252349</v>
      </c>
      <c r="W8" s="16">
        <v>0.7375806813996185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7"/>
      <c r="BA8" s="16"/>
      <c r="BB8" s="16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</row>
    <row r="9" spans="2:65" ht="14.25">
      <c r="B9" s="15">
        <v>1983</v>
      </c>
      <c r="C9" s="16">
        <v>1.3235988046314975</v>
      </c>
      <c r="D9" s="16">
        <v>0.3232813897198052</v>
      </c>
      <c r="E9" s="16">
        <v>1.0154215454149946</v>
      </c>
      <c r="F9" s="16">
        <v>1.7751328112565372</v>
      </c>
      <c r="G9" s="16">
        <v>0.9944877505069091</v>
      </c>
      <c r="H9" s="16">
        <v>1.504318401179782</v>
      </c>
      <c r="I9" s="16">
        <v>0.027293428804213062</v>
      </c>
      <c r="J9" s="16">
        <v>0.5143353913492966</v>
      </c>
      <c r="K9" s="16">
        <v>0.3060573812511271</v>
      </c>
      <c r="L9" s="16">
        <v>1.104986389452121</v>
      </c>
      <c r="M9" s="16">
        <v>1.746779443469636</v>
      </c>
      <c r="N9" s="16">
        <v>0.018548932197038005</v>
      </c>
      <c r="O9" s="16">
        <v>0.31533184734964603</v>
      </c>
      <c r="P9" s="16">
        <v>0.2612749592325639</v>
      </c>
      <c r="Q9" s="16">
        <v>0.5792566540389297</v>
      </c>
      <c r="R9" s="16">
        <v>1.3087596588738672</v>
      </c>
      <c r="S9" s="16">
        <v>0.40383675240408456</v>
      </c>
      <c r="T9" s="16">
        <v>2.0475371298073237</v>
      </c>
      <c r="U9" s="16">
        <v>-0.005564679659111401</v>
      </c>
      <c r="V9" s="16">
        <v>0.6028402964037352</v>
      </c>
      <c r="W9" s="16">
        <v>2.727752971947275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7"/>
      <c r="BA9" s="16"/>
      <c r="BB9" s="16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2:65" ht="14.25">
      <c r="B10" s="15">
        <v>1984</v>
      </c>
      <c r="C10" s="16">
        <v>0.6706742959043753</v>
      </c>
      <c r="D10" s="16">
        <v>0.08524722440919379</v>
      </c>
      <c r="E10" s="16">
        <v>0.2764647554044019</v>
      </c>
      <c r="F10" s="16">
        <v>4.228215232781973</v>
      </c>
      <c r="G10" s="16">
        <v>0.5140737317272652</v>
      </c>
      <c r="H10" s="16">
        <v>5.652220663727815</v>
      </c>
      <c r="I10" s="16">
        <v>0.19474987454807527</v>
      </c>
      <c r="J10" s="16">
        <v>0.472627567373624</v>
      </c>
      <c r="K10" s="16">
        <v>1.3689008715211144</v>
      </c>
      <c r="L10" s="16">
        <v>1.7035315507627287</v>
      </c>
      <c r="M10" s="16">
        <v>0.4227037784931017</v>
      </c>
      <c r="N10" s="16">
        <v>0.10667677529658778</v>
      </c>
      <c r="O10" s="16">
        <v>1.4826423339234365</v>
      </c>
      <c r="P10" s="16">
        <v>0.5517520629578481</v>
      </c>
      <c r="Q10" s="16">
        <v>0.6994040234676947</v>
      </c>
      <c r="R10" s="16">
        <v>1.9507955994634287</v>
      </c>
      <c r="S10" s="16">
        <v>0.8451720674160123</v>
      </c>
      <c r="T10" s="16">
        <v>0.6775034934399184</v>
      </c>
      <c r="U10" s="16">
        <v>0.03438147724790688</v>
      </c>
      <c r="V10" s="16">
        <v>0.222302154260439</v>
      </c>
      <c r="W10" s="16">
        <v>0.8023129656412242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7"/>
      <c r="BA10" s="16"/>
      <c r="BB10" s="16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2:65" ht="14.25">
      <c r="B11" s="15">
        <v>1985</v>
      </c>
      <c r="C11" s="16">
        <v>2.0516523419815482</v>
      </c>
      <c r="D11" s="16">
        <v>-0.020384924539874522</v>
      </c>
      <c r="E11" s="16">
        <v>0.25648879737513003</v>
      </c>
      <c r="F11" s="16">
        <v>1.0486624472158235</v>
      </c>
      <c r="G11" s="16">
        <v>1.7365891411817156</v>
      </c>
      <c r="H11" s="16">
        <v>1.529385414529573</v>
      </c>
      <c r="I11" s="16">
        <v>0.06141281063911565</v>
      </c>
      <c r="J11" s="16">
        <v>0.34422138400243807</v>
      </c>
      <c r="K11" s="16">
        <v>0.11766488088838964</v>
      </c>
      <c r="L11" s="16">
        <v>1.1740684386889755</v>
      </c>
      <c r="M11" s="16">
        <v>0.2951943502989424</v>
      </c>
      <c r="N11" s="16">
        <v>0.0025803701949208254</v>
      </c>
      <c r="O11" s="16">
        <v>0.3976350470372991</v>
      </c>
      <c r="P11" s="16">
        <v>0.2551986122776696</v>
      </c>
      <c r="Q11" s="16">
        <v>0.15017754534439204</v>
      </c>
      <c r="R11" s="16">
        <v>2.8156999566976046</v>
      </c>
      <c r="S11" s="16">
        <v>0.7369537276693877</v>
      </c>
      <c r="T11" s="16">
        <v>0.7385019497863402</v>
      </c>
      <c r="U11" s="16">
        <v>0.02141707261784285</v>
      </c>
      <c r="V11" s="16">
        <v>0.3315775700473261</v>
      </c>
      <c r="W11" s="16">
        <v>0.4523388951696207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7"/>
      <c r="BA11" s="16"/>
      <c r="BB11" s="16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2:65" ht="14.25">
      <c r="B12" s="15">
        <v>1986</v>
      </c>
      <c r="C12" s="16">
        <v>0.6886788857270071</v>
      </c>
      <c r="D12" s="16">
        <v>0.05619731404057179</v>
      </c>
      <c r="E12" s="16">
        <v>0</v>
      </c>
      <c r="F12" s="16">
        <v>2.924354639949754</v>
      </c>
      <c r="G12" s="16">
        <v>2.1693559426220728</v>
      </c>
      <c r="H12" s="16">
        <v>3.218256120832745</v>
      </c>
      <c r="I12" s="16">
        <v>-0.0010471549200106545</v>
      </c>
      <c r="J12" s="16">
        <v>0.051659642720525624</v>
      </c>
      <c r="K12" s="16">
        <v>0</v>
      </c>
      <c r="L12" s="16">
        <v>0.19511986676198528</v>
      </c>
      <c r="M12" s="16">
        <v>0.17592202656178996</v>
      </c>
      <c r="N12" s="16">
        <v>0.19826133152201725</v>
      </c>
      <c r="O12" s="16">
        <v>0.06876317308069964</v>
      </c>
      <c r="P12" s="16">
        <v>0.3057692366431111</v>
      </c>
      <c r="Q12" s="16">
        <v>3.495403122995565</v>
      </c>
      <c r="R12" s="16">
        <v>1.6328635719366138</v>
      </c>
      <c r="S12" s="16">
        <v>4.753734285208369</v>
      </c>
      <c r="T12" s="16">
        <v>0.9675711460898447</v>
      </c>
      <c r="U12" s="16">
        <v>0.5001910001250893</v>
      </c>
      <c r="V12" s="16">
        <v>0.013613013960138507</v>
      </c>
      <c r="W12" s="16">
        <v>0.13368677812136023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7"/>
      <c r="BA12" s="16"/>
      <c r="BB12" s="16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2:65" ht="14.25">
      <c r="B13" s="15">
        <v>1987</v>
      </c>
      <c r="C13" s="16">
        <v>0.5606718980882739</v>
      </c>
      <c r="D13" s="16">
        <v>0</v>
      </c>
      <c r="E13" s="16">
        <v>1.2992256779538969</v>
      </c>
      <c r="F13" s="16">
        <v>1.6741535116448285</v>
      </c>
      <c r="G13" s="16">
        <v>1.0957917026615696</v>
      </c>
      <c r="H13" s="16">
        <v>3.39204041411337</v>
      </c>
      <c r="I13" s="16">
        <v>0.15429533391736897</v>
      </c>
      <c r="J13" s="16">
        <v>4.131085580392742</v>
      </c>
      <c r="K13" s="16">
        <v>0.22063249977356267</v>
      </c>
      <c r="L13" s="16">
        <v>0.08451846316492823</v>
      </c>
      <c r="M13" s="16">
        <v>1.074170700456588</v>
      </c>
      <c r="N13" s="16">
        <v>1.4682626042837532</v>
      </c>
      <c r="O13" s="16">
        <v>0.7365882342106246</v>
      </c>
      <c r="P13" s="16">
        <v>1.033877014529122</v>
      </c>
      <c r="Q13" s="16">
        <v>1.2466473316826914</v>
      </c>
      <c r="R13" s="16">
        <v>6.224391702965964</v>
      </c>
      <c r="S13" s="16">
        <v>1.1296973652102906</v>
      </c>
      <c r="T13" s="16">
        <v>1.716904129641042</v>
      </c>
      <c r="U13" s="16">
        <v>0.15380394750361942</v>
      </c>
      <c r="V13" s="16">
        <v>1.1557408451390185</v>
      </c>
      <c r="W13" s="16">
        <v>0.11842412571364944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7"/>
      <c r="BA13" s="16"/>
      <c r="BB13" s="16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2:65" ht="14.25">
      <c r="B14" s="15">
        <v>1988</v>
      </c>
      <c r="C14" s="16">
        <v>4.5545572205846865</v>
      </c>
      <c r="D14" s="16">
        <v>0</v>
      </c>
      <c r="E14" s="16">
        <v>1.665722159602316</v>
      </c>
      <c r="F14" s="16">
        <v>3.070916593226651</v>
      </c>
      <c r="G14" s="16">
        <v>1.6027492976601245</v>
      </c>
      <c r="H14" s="16">
        <v>0.6613949728557046</v>
      </c>
      <c r="I14" s="16">
        <v>0.026988369403796435</v>
      </c>
      <c r="J14" s="16">
        <v>1.188207943617811</v>
      </c>
      <c r="K14" s="16">
        <v>0.7484774447986211</v>
      </c>
      <c r="L14" s="16">
        <v>0.2853570258294743</v>
      </c>
      <c r="M14" s="16">
        <v>-0.45052584658070854</v>
      </c>
      <c r="N14" s="16">
        <v>0.036704182389163155</v>
      </c>
      <c r="O14" s="16">
        <v>0.6142552876304068</v>
      </c>
      <c r="P14" s="16">
        <v>1.4699665201934458</v>
      </c>
      <c r="Q14" s="16">
        <v>2.508478974851533</v>
      </c>
      <c r="R14" s="16">
        <v>0.2990311329940645</v>
      </c>
      <c r="S14" s="16">
        <v>0.22418338851420241</v>
      </c>
      <c r="T14" s="16">
        <v>1.4379403218342741</v>
      </c>
      <c r="U14" s="16">
        <v>0.01727255641842972</v>
      </c>
      <c r="V14" s="16">
        <v>0.4220980974753763</v>
      </c>
      <c r="W14" s="16">
        <v>0.06477208656911145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7"/>
      <c r="BA14" s="16"/>
      <c r="BB14" s="16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2:65" ht="14.25">
      <c r="B15" s="15">
        <v>1989</v>
      </c>
      <c r="C15" s="16">
        <v>3.273988214838915</v>
      </c>
      <c r="D15" s="16">
        <v>0.44801486133706414</v>
      </c>
      <c r="E15" s="16">
        <v>0.20726124410399133</v>
      </c>
      <c r="F15" s="16">
        <v>4.0928114929622375</v>
      </c>
      <c r="G15" s="16">
        <v>0.20726124410399133</v>
      </c>
      <c r="H15" s="16">
        <v>1.4921504677832997</v>
      </c>
      <c r="I15" s="16">
        <v>0.9973767738309594</v>
      </c>
      <c r="J15" s="16">
        <v>1.2472646746446907</v>
      </c>
      <c r="K15" s="16">
        <v>0.425614118270211</v>
      </c>
      <c r="L15" s="16">
        <v>0.8457911629805062</v>
      </c>
      <c r="M15" s="16">
        <v>0.00565455650231246</v>
      </c>
      <c r="N15" s="16">
        <v>0.1655045191638378</v>
      </c>
      <c r="O15" s="16">
        <v>0.37907276859733147</v>
      </c>
      <c r="P15" s="16">
        <v>2.185703571086162</v>
      </c>
      <c r="Q15" s="16">
        <v>0.28903483044512535</v>
      </c>
      <c r="R15" s="16">
        <v>0.3625440649751873</v>
      </c>
      <c r="S15" s="16">
        <v>0.3140453688207382</v>
      </c>
      <c r="T15" s="16">
        <v>2.9999597074191566</v>
      </c>
      <c r="U15" s="16">
        <v>0.017616118334127278</v>
      </c>
      <c r="V15" s="16">
        <v>0.5410975606828231</v>
      </c>
      <c r="W15" s="16">
        <v>0.0032622441359494965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7"/>
      <c r="BA15" s="16"/>
      <c r="BB15" s="16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2:65" ht="14.25">
      <c r="B16" s="15">
        <v>1990</v>
      </c>
      <c r="C16" s="16">
        <v>1.757673109784279</v>
      </c>
      <c r="D16" s="16">
        <v>0.0047346855790184415</v>
      </c>
      <c r="E16" s="16">
        <v>1.6596651182985975</v>
      </c>
      <c r="F16" s="16">
        <v>0.45137335853309135</v>
      </c>
      <c r="G16" s="16">
        <v>1.5308816705492958</v>
      </c>
      <c r="H16" s="16">
        <v>10.618952816622558</v>
      </c>
      <c r="I16" s="16">
        <v>0.06707471236942791</v>
      </c>
      <c r="J16" s="16">
        <v>0.2894471117306607</v>
      </c>
      <c r="K16" s="16">
        <v>0.0026829884947771163</v>
      </c>
      <c r="L16" s="16">
        <v>0.9238949793191318</v>
      </c>
      <c r="M16" s="16">
        <v>0.0022095199368752723</v>
      </c>
      <c r="N16" s="16">
        <v>0.17818200062372733</v>
      </c>
      <c r="O16" s="16">
        <v>0.7589700983166561</v>
      </c>
      <c r="P16" s="16">
        <v>0.6148778338618616</v>
      </c>
      <c r="Q16" s="16">
        <v>0.4748889635755496</v>
      </c>
      <c r="R16" s="16">
        <v>1.9386959217554176</v>
      </c>
      <c r="S16" s="16">
        <v>0.3421599445103993</v>
      </c>
      <c r="T16" s="16">
        <v>1.3637472696099449</v>
      </c>
      <c r="U16" s="16">
        <v>0.03724619322161173</v>
      </c>
      <c r="V16" s="16">
        <v>0.11379027674907653</v>
      </c>
      <c r="W16" s="16">
        <v>0.04134958739009439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7"/>
      <c r="BA16" s="16"/>
      <c r="BB16" s="16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</row>
    <row r="17" spans="2:65" ht="14.25">
      <c r="B17" s="15">
        <v>1991</v>
      </c>
      <c r="C17" s="16">
        <v>1.746800170155059</v>
      </c>
      <c r="D17" s="16">
        <v>0.005840417522398664</v>
      </c>
      <c r="E17" s="16">
        <v>0.22829161433140657</v>
      </c>
      <c r="F17" s="16">
        <v>0.7116720528028725</v>
      </c>
      <c r="G17" s="16">
        <v>2.4517729205057686</v>
      </c>
      <c r="H17" s="16">
        <v>6.250105633896335</v>
      </c>
      <c r="I17" s="16">
        <v>0.04088292265679065</v>
      </c>
      <c r="J17" s="16">
        <v>0.019410799412677912</v>
      </c>
      <c r="K17" s="16">
        <v>0.008417072311692192</v>
      </c>
      <c r="L17" s="16">
        <v>0.4316755656996425</v>
      </c>
      <c r="M17" s="16">
        <v>0.007558187381927683</v>
      </c>
      <c r="N17" s="16">
        <v>0.2916773221480274</v>
      </c>
      <c r="O17" s="16">
        <v>0.26247523453603405</v>
      </c>
      <c r="P17" s="16">
        <v>0.8727988656266944</v>
      </c>
      <c r="Q17" s="16">
        <v>1.6777458218019927</v>
      </c>
      <c r="R17" s="16">
        <v>8.267454556927214</v>
      </c>
      <c r="S17" s="16">
        <v>0.20475816725585905</v>
      </c>
      <c r="T17" s="16">
        <v>1.2385120687204225</v>
      </c>
      <c r="U17" s="16">
        <v>0.029030310626040414</v>
      </c>
      <c r="V17" s="16">
        <v>0.011509058058844427</v>
      </c>
      <c r="W17" s="16">
        <v>0.5522630098385796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7"/>
      <c r="BA17" s="16"/>
      <c r="BB17" s="16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</row>
    <row r="18" spans="2:65" ht="14.25">
      <c r="B18" s="15">
        <v>1992</v>
      </c>
      <c r="C18" s="16">
        <v>0.2457907538491541</v>
      </c>
      <c r="D18" s="16">
        <v>1.0599119069147318</v>
      </c>
      <c r="E18" s="16">
        <v>0.3318383356596993</v>
      </c>
      <c r="F18" s="16">
        <v>0.2566160947866098</v>
      </c>
      <c r="G18" s="16">
        <v>0.8198113963788556</v>
      </c>
      <c r="H18" s="16">
        <v>1.346089509645932</v>
      </c>
      <c r="I18" s="16">
        <v>0.1483626854120529</v>
      </c>
      <c r="J18" s="16">
        <v>0.007078107536028718</v>
      </c>
      <c r="K18" s="16">
        <v>0.1587716670826834</v>
      </c>
      <c r="L18" s="16">
        <v>0.4982432559675117</v>
      </c>
      <c r="M18" s="16">
        <v>0.0230385460976621</v>
      </c>
      <c r="N18" s="16">
        <v>0.19790943816425396</v>
      </c>
      <c r="O18" s="16">
        <v>0.13323496538406998</v>
      </c>
      <c r="P18" s="16">
        <v>0.8447929523883687</v>
      </c>
      <c r="Q18" s="16">
        <v>0.04718738357352479</v>
      </c>
      <c r="R18" s="16">
        <v>17.12638329516627</v>
      </c>
      <c r="S18" s="16">
        <v>0.027896070877289653</v>
      </c>
      <c r="T18" s="16">
        <v>0.8416008646760421</v>
      </c>
      <c r="U18" s="16">
        <v>-0.006384175424653353</v>
      </c>
      <c r="V18" s="16">
        <v>0.019013739851684988</v>
      </c>
      <c r="W18" s="16">
        <v>0.06967078398208659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7"/>
      <c r="BA18" s="16"/>
      <c r="BB18" s="16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</row>
    <row r="19" spans="2:65" ht="14.25">
      <c r="B19" s="15">
        <v>1993</v>
      </c>
      <c r="C19" s="16">
        <v>1.7509911879570497</v>
      </c>
      <c r="D19" s="16">
        <v>-0.16965728146567394</v>
      </c>
      <c r="E19" s="16">
        <v>0.15384017642336914</v>
      </c>
      <c r="F19" s="16">
        <v>0.06251522469101414</v>
      </c>
      <c r="G19" s="16">
        <v>1.8907089491640754</v>
      </c>
      <c r="H19" s="16">
        <v>1.1945680284331135</v>
      </c>
      <c r="I19" s="16">
        <v>0.08661747999357382</v>
      </c>
      <c r="J19" s="16">
        <v>0.3016547890210984</v>
      </c>
      <c r="K19" s="16">
        <v>0.27585784389257745</v>
      </c>
      <c r="L19" s="16">
        <v>1.6999621943086618</v>
      </c>
      <c r="M19" s="16">
        <v>-0.025985243998072144</v>
      </c>
      <c r="N19" s="16">
        <v>0.025043749650315906</v>
      </c>
      <c r="O19" s="16">
        <v>0.4737599557909385</v>
      </c>
      <c r="P19" s="16">
        <v>1.161239128522543</v>
      </c>
      <c r="Q19" s="16">
        <v>0.12107617312145208</v>
      </c>
      <c r="R19" s="16">
        <v>6.49235672325746</v>
      </c>
      <c r="S19" s="16">
        <v>1.949646495333616</v>
      </c>
      <c r="T19" s="16">
        <v>0.3573912544082676</v>
      </c>
      <c r="U19" s="16">
        <v>0.06609290321248784</v>
      </c>
      <c r="V19" s="16">
        <v>0.347788012061154</v>
      </c>
      <c r="W19" s="16">
        <v>0.003577678521473701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7"/>
      <c r="BA19" s="16"/>
      <c r="BB19" s="16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</row>
    <row r="20" spans="2:65" ht="14.25">
      <c r="B20" s="15">
        <v>1994</v>
      </c>
      <c r="C20" s="16">
        <v>1.2001411858869417</v>
      </c>
      <c r="D20" s="16">
        <v>0.002941522514428779</v>
      </c>
      <c r="E20" s="16">
        <v>0.1351629595380024</v>
      </c>
      <c r="F20" s="16">
        <v>1.1230732960089078</v>
      </c>
      <c r="G20" s="16">
        <v>0.15266501849885364</v>
      </c>
      <c r="H20" s="16">
        <v>2.95387690898938</v>
      </c>
      <c r="I20" s="16">
        <v>0.2672373204358546</v>
      </c>
      <c r="J20" s="16">
        <v>0.7259677565610226</v>
      </c>
      <c r="K20" s="16">
        <v>0.7753853348034262</v>
      </c>
      <c r="L20" s="16">
        <v>1.0210024647582292</v>
      </c>
      <c r="M20" s="16">
        <v>0</v>
      </c>
      <c r="N20" s="16">
        <v>0.0017649135086572672</v>
      </c>
      <c r="O20" s="16">
        <v>0.23252735476559497</v>
      </c>
      <c r="P20" s="16">
        <v>0.44681726994173154</v>
      </c>
      <c r="Q20" s="16">
        <v>4.816743117377126</v>
      </c>
      <c r="R20" s="16">
        <v>2.9597599540182373</v>
      </c>
      <c r="S20" s="16">
        <v>1.2233792137509292</v>
      </c>
      <c r="T20" s="16">
        <v>0.1378103298009883</v>
      </c>
      <c r="U20" s="16">
        <v>0.14869396310437477</v>
      </c>
      <c r="V20" s="16">
        <v>0.7071420124686785</v>
      </c>
      <c r="W20" s="16">
        <v>0.11751382445142972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7"/>
      <c r="BA20" s="16"/>
      <c r="BB20" s="16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2:65" ht="14.25">
      <c r="B21" s="15">
        <v>1995</v>
      </c>
      <c r="C21" s="16">
        <v>1.3201388690474674</v>
      </c>
      <c r="D21" s="16">
        <v>0.001185176854716613</v>
      </c>
      <c r="E21" s="16">
        <v>0.20473930165229487</v>
      </c>
      <c r="F21" s="16">
        <v>0.8294756511947895</v>
      </c>
      <c r="G21" s="16">
        <v>1.363694118458303</v>
      </c>
      <c r="H21" s="16">
        <v>0.17273952657494634</v>
      </c>
      <c r="I21" s="16">
        <v>0.512292695451256</v>
      </c>
      <c r="J21" s="16">
        <v>0.02755536187216125</v>
      </c>
      <c r="K21" s="16">
        <v>-0.004296266098347721</v>
      </c>
      <c r="L21" s="16">
        <v>0.2632574088539277</v>
      </c>
      <c r="M21" s="16">
        <v>0</v>
      </c>
      <c r="N21" s="16">
        <v>0.11599918465538848</v>
      </c>
      <c r="O21" s="16">
        <v>0.07659205423606112</v>
      </c>
      <c r="P21" s="16">
        <v>0.26725738073859623</v>
      </c>
      <c r="Q21" s="16">
        <v>0.7062172583042617</v>
      </c>
      <c r="R21" s="16">
        <v>2.877313109038257</v>
      </c>
      <c r="S21" s="16">
        <v>0.9921411745046446</v>
      </c>
      <c r="T21" s="16">
        <v>2.4996861337041762</v>
      </c>
      <c r="U21" s="16">
        <v>0.34310869944045946</v>
      </c>
      <c r="V21" s="16">
        <v>0.11822139125798214</v>
      </c>
      <c r="W21" s="16">
        <v>0.2820720914225539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7"/>
      <c r="BA21" s="16"/>
      <c r="BB21" s="16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2:65" ht="14.25">
      <c r="B22" s="15">
        <v>1996</v>
      </c>
      <c r="C22" s="16">
        <v>1.616961689327689</v>
      </c>
      <c r="D22" s="16">
        <v>1.9030849293303984</v>
      </c>
      <c r="E22" s="16">
        <v>2.5925351333840783</v>
      </c>
      <c r="F22" s="16">
        <v>7.946665448149907</v>
      </c>
      <c r="G22" s="16">
        <v>0.13097586428414792</v>
      </c>
      <c r="H22" s="16">
        <v>1.0704325732321402</v>
      </c>
      <c r="I22" s="16">
        <v>1.0551145805207969</v>
      </c>
      <c r="J22" s="16">
        <v>1.4880938056918909</v>
      </c>
      <c r="K22" s="16">
        <v>0.24986597285108908</v>
      </c>
      <c r="L22" s="16">
        <v>0.3326393463096332</v>
      </c>
      <c r="M22" s="16">
        <v>0</v>
      </c>
      <c r="N22" s="16">
        <v>0.1811458037148784</v>
      </c>
      <c r="O22" s="16">
        <v>0.8104482932689712</v>
      </c>
      <c r="P22" s="16">
        <v>4.523023811143027</v>
      </c>
      <c r="Q22" s="16">
        <v>0.37929598465978026</v>
      </c>
      <c r="R22" s="16">
        <v>1.7331816890733867</v>
      </c>
      <c r="S22" s="16">
        <v>6.908836308945579</v>
      </c>
      <c r="T22" s="16">
        <v>1.3056832135880025</v>
      </c>
      <c r="U22" s="16">
        <v>0.028528004774336937</v>
      </c>
      <c r="V22" s="16">
        <v>0.9491534199304025</v>
      </c>
      <c r="W22" s="16">
        <v>0.36397799194843683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7"/>
      <c r="BA22" s="16"/>
      <c r="BB22" s="16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2:65" ht="14.25">
      <c r="B23" s="15">
        <v>1997</v>
      </c>
      <c r="C23" s="16">
        <v>0.8815732192045722</v>
      </c>
      <c r="D23" s="16">
        <v>0.2634989268880774</v>
      </c>
      <c r="E23" s="16">
        <v>-0.24403814942219285</v>
      </c>
      <c r="F23" s="16">
        <v>3.3822831235707427</v>
      </c>
      <c r="G23" s="16">
        <v>0.6453193807687332</v>
      </c>
      <c r="H23" s="16">
        <v>3.2055792641805105</v>
      </c>
      <c r="I23" s="16">
        <v>0.19382934356021056</v>
      </c>
      <c r="J23" s="16">
        <v>0.195775421306799</v>
      </c>
      <c r="K23" s="16">
        <v>0.04514900372085226</v>
      </c>
      <c r="L23" s="16">
        <v>0.4713400302237249</v>
      </c>
      <c r="M23" s="16">
        <v>0</v>
      </c>
      <c r="N23" s="16">
        <v>0.12571662242961448</v>
      </c>
      <c r="O23" s="16">
        <v>1.5584190594680383</v>
      </c>
      <c r="P23" s="16">
        <v>2.2317619597876455</v>
      </c>
      <c r="Q23" s="16">
        <v>3.2114174974202756</v>
      </c>
      <c r="R23" s="16">
        <v>0.7169350418431885</v>
      </c>
      <c r="S23" s="16">
        <v>2.547804985833611</v>
      </c>
      <c r="T23" s="16">
        <v>1.4295887126438824</v>
      </c>
      <c r="U23" s="16">
        <v>-0.03269410614268612</v>
      </c>
      <c r="V23" s="16">
        <v>0.462388072589418</v>
      </c>
      <c r="W23" s="16">
        <v>1.8402111171740474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7"/>
      <c r="BA23" s="16"/>
      <c r="BB23" s="16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2:65" ht="14.25">
      <c r="B24" s="15">
        <v>1998</v>
      </c>
      <c r="C24" s="16">
        <v>4.0220575554949605</v>
      </c>
      <c r="D24" s="16">
        <v>0.03776579864314517</v>
      </c>
      <c r="E24" s="16">
        <v>0.009063791674354841</v>
      </c>
      <c r="F24" s="16">
        <v>0.18605950131522855</v>
      </c>
      <c r="G24" s="16">
        <v>0.3466900315440727</v>
      </c>
      <c r="H24" s="16">
        <v>0.7447415492428229</v>
      </c>
      <c r="I24" s="16">
        <v>0.022911251176841407</v>
      </c>
      <c r="J24" s="16">
        <v>0.22483238792219096</v>
      </c>
      <c r="K24" s="16">
        <v>0.20166936475439523</v>
      </c>
      <c r="L24" s="16">
        <v>3.1609973464312513</v>
      </c>
      <c r="M24" s="16">
        <v>0</v>
      </c>
      <c r="N24" s="16">
        <v>0.014854547466303769</v>
      </c>
      <c r="O24" s="16">
        <v>0.5088311937186426</v>
      </c>
      <c r="P24" s="16">
        <v>1.0141375795639251</v>
      </c>
      <c r="Q24" s="16">
        <v>5.150499618952139</v>
      </c>
      <c r="R24" s="16">
        <v>2.981987460862743</v>
      </c>
      <c r="S24" s="16">
        <v>4.744643169533806</v>
      </c>
      <c r="T24" s="16">
        <v>0.6885963952600137</v>
      </c>
      <c r="U24" s="16">
        <v>4.197794405181063</v>
      </c>
      <c r="V24" s="16">
        <v>-0.05085794217276883</v>
      </c>
      <c r="W24" s="16">
        <v>1.6312307293929174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7"/>
      <c r="BA24" s="16"/>
      <c r="BB24" s="16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2:65" ht="14.25">
      <c r="B25" s="15">
        <v>1999</v>
      </c>
      <c r="C25" s="16">
        <v>0.07965450438715428</v>
      </c>
      <c r="D25" s="16">
        <v>0.005189953543638948</v>
      </c>
      <c r="E25" s="16">
        <v>1.6637185859673898</v>
      </c>
      <c r="F25" s="16">
        <v>6.894966107801379</v>
      </c>
      <c r="G25" s="16">
        <v>0.12613843612583356</v>
      </c>
      <c r="H25" s="16">
        <v>0.6704066077457093</v>
      </c>
      <c r="I25" s="16">
        <v>0.0013539009244275515</v>
      </c>
      <c r="J25" s="16">
        <v>-0.004061702773282655</v>
      </c>
      <c r="K25" s="16">
        <v>-0.006769504622137759</v>
      </c>
      <c r="L25" s="16">
        <v>0.4797322275554958</v>
      </c>
      <c r="M25" s="16">
        <v>0</v>
      </c>
      <c r="N25" s="16">
        <v>0</v>
      </c>
      <c r="O25" s="16">
        <v>0.7293012979583078</v>
      </c>
      <c r="P25" s="16">
        <v>4.33699596124959</v>
      </c>
      <c r="Q25" s="16">
        <v>0.9820294705181174</v>
      </c>
      <c r="R25" s="16">
        <v>5.048245246882198</v>
      </c>
      <c r="S25" s="16">
        <v>0.19586433373385248</v>
      </c>
      <c r="T25" s="16">
        <v>1.0402472102685023</v>
      </c>
      <c r="U25" s="16">
        <v>0.008800356008779086</v>
      </c>
      <c r="V25" s="16">
        <v>0.17555581986743918</v>
      </c>
      <c r="W25" s="16">
        <v>2.4428885679754457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7"/>
      <c r="BA25" s="16"/>
      <c r="BB25" s="16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2:65" ht="14.25">
      <c r="B26" s="15" t="s">
        <v>20</v>
      </c>
      <c r="C26" s="16">
        <v>1.5671146802984484</v>
      </c>
      <c r="D26" s="16">
        <v>0.0938696123574128</v>
      </c>
      <c r="E26" s="16">
        <v>-0.03489393967212727</v>
      </c>
      <c r="F26" s="16">
        <v>3.281340899684081</v>
      </c>
      <c r="G26" s="16">
        <v>0.36679591983987303</v>
      </c>
      <c r="H26" s="16">
        <v>0.3356698703670835</v>
      </c>
      <c r="I26" s="16">
        <v>0.29209340110517806</v>
      </c>
      <c r="J26" s="16">
        <v>0.13072940778571626</v>
      </c>
      <c r="K26" s="16">
        <v>0.011631313224042426</v>
      </c>
      <c r="L26" s="16">
        <v>0.738834121696216</v>
      </c>
      <c r="M26" s="16">
        <v>0</v>
      </c>
      <c r="N26" s="16">
        <v>0.005733745955513871</v>
      </c>
      <c r="O26" s="16">
        <v>1.713570934133574</v>
      </c>
      <c r="P26" s="16">
        <v>1.9401358100328792</v>
      </c>
      <c r="Q26" s="16">
        <v>0.5302895902285257</v>
      </c>
      <c r="R26" s="16">
        <v>-0.15087942928652215</v>
      </c>
      <c r="S26" s="16">
        <v>1.9715895021316983</v>
      </c>
      <c r="T26" s="16">
        <v>8.529684304735449</v>
      </c>
      <c r="U26" s="16">
        <v>0.1240127339521143</v>
      </c>
      <c r="V26" s="16">
        <v>0.4185634547525126</v>
      </c>
      <c r="W26" s="16">
        <v>0.5135798163010282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7"/>
      <c r="BA26" s="16"/>
      <c r="BB26" s="16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ht="14.25">
      <c r="A27" s="18" t="s">
        <v>21</v>
      </c>
      <c r="B27" s="19"/>
      <c r="C27" s="16">
        <v>1.5820023636259612</v>
      </c>
      <c r="D27" s="16">
        <v>0.22019373111184767</v>
      </c>
      <c r="E27" s="16">
        <v>0.5911861964679184</v>
      </c>
      <c r="F27" s="16">
        <v>2.446109856551396</v>
      </c>
      <c r="G27" s="16">
        <v>0.9661523579916562</v>
      </c>
      <c r="H27" s="16">
        <v>2.651838936824189</v>
      </c>
      <c r="I27" s="16">
        <v>0.22804945820301495</v>
      </c>
      <c r="J27" s="16">
        <v>0.6018060447441788</v>
      </c>
      <c r="K27" s="16">
        <v>0.2841047916311432</v>
      </c>
      <c r="L27" s="16">
        <v>0.8234797571853486</v>
      </c>
      <c r="M27" s="16">
        <v>0.564098942558454</v>
      </c>
      <c r="N27" s="16">
        <v>0.1682079546184866</v>
      </c>
      <c r="O27" s="16">
        <v>0.6335401616947552</v>
      </c>
      <c r="P27" s="16">
        <v>1.3262498588603933</v>
      </c>
      <c r="Q27" s="16">
        <v>1.4255843712589633</v>
      </c>
      <c r="R27" s="16">
        <v>3.726214207282333</v>
      </c>
      <c r="S27" s="16">
        <v>1.5469838024639984</v>
      </c>
      <c r="T27" s="16">
        <v>1.5495164831315051</v>
      </c>
      <c r="U27" s="16">
        <v>0.2965198279127414</v>
      </c>
      <c r="V27" s="16">
        <v>0.40016080487328437</v>
      </c>
      <c r="W27" s="16">
        <v>0.6501654188296176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7"/>
      <c r="BA27" s="16"/>
      <c r="BB27" s="16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1:65" ht="14.25">
      <c r="A28" s="19" t="s">
        <v>22</v>
      </c>
      <c r="C28" s="16">
        <v>1.6133768832300186</v>
      </c>
      <c r="D28" s="16">
        <v>0.4481716368393947</v>
      </c>
      <c r="E28" s="16">
        <v>0.693486353329421</v>
      </c>
      <c r="F28" s="16">
        <v>2.5771734596959583</v>
      </c>
      <c r="G28" s="16">
        <v>0.9440400293625248</v>
      </c>
      <c r="H28" s="16">
        <v>2.4190512025658006</v>
      </c>
      <c r="I28" s="16">
        <v>0.3362970026764508</v>
      </c>
      <c r="J28" s="16">
        <v>0.4947050557708716</v>
      </c>
      <c r="K28" s="16">
        <v>0.2571958166791855</v>
      </c>
      <c r="L28" s="16">
        <v>0.8977074119564289</v>
      </c>
      <c r="M28" s="16">
        <v>0.18560192601230158</v>
      </c>
      <c r="N28" s="16">
        <v>0.1214983866942335</v>
      </c>
      <c r="O28" s="16">
        <v>0.7539415028795483</v>
      </c>
      <c r="P28" s="16">
        <v>1.6762168336976486</v>
      </c>
      <c r="Q28" s="16">
        <v>1.5872365527142696</v>
      </c>
      <c r="R28" s="16">
        <v>4.010768983807587</v>
      </c>
      <c r="S28" s="16">
        <v>1.9139223203951903</v>
      </c>
      <c r="T28" s="16">
        <v>2.0037280227055296</v>
      </c>
      <c r="U28" s="16">
        <v>0.35083474549963595</v>
      </c>
      <c r="V28" s="16">
        <v>0.40226770583332727</v>
      </c>
      <c r="W28" s="16">
        <v>0.6909629721209068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7"/>
      <c r="BA28" s="16"/>
      <c r="BB28" s="16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ht="14.25">
      <c r="A29" s="21"/>
      <c r="B29" s="21" t="s">
        <v>23</v>
      </c>
      <c r="C29" s="16">
        <v>4.5545572205846865</v>
      </c>
      <c r="D29" s="16">
        <v>1.9030849293303984</v>
      </c>
      <c r="E29" s="16">
        <v>2.5925351333840783</v>
      </c>
      <c r="F29" s="16">
        <v>7.946665448149907</v>
      </c>
      <c r="G29" s="16">
        <v>2.4517729205057686</v>
      </c>
      <c r="H29" s="16">
        <v>10.618952816622558</v>
      </c>
      <c r="I29" s="16">
        <v>1.0551145805207969</v>
      </c>
      <c r="J29" s="16">
        <v>4.131085580392742</v>
      </c>
      <c r="K29" s="16">
        <v>1.3689008715211144</v>
      </c>
      <c r="L29" s="16">
        <v>3.1609973464312513</v>
      </c>
      <c r="M29" s="16">
        <v>7.9905612957037295</v>
      </c>
      <c r="N29" s="16">
        <v>1.4682626042837532</v>
      </c>
      <c r="O29" s="16">
        <v>1.713570934133574</v>
      </c>
      <c r="P29" s="16">
        <v>4.523023811143027</v>
      </c>
      <c r="Q29" s="16">
        <v>5.150499618952139</v>
      </c>
      <c r="R29" s="16">
        <v>17.12638329516627</v>
      </c>
      <c r="S29" s="16">
        <v>6.908836308945579</v>
      </c>
      <c r="T29" s="16">
        <v>8.529684304735449</v>
      </c>
      <c r="U29" s="16">
        <v>4.197794405181063</v>
      </c>
      <c r="V29" s="16">
        <v>1.1557408451390185</v>
      </c>
      <c r="W29" s="16">
        <v>2.727752971947275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22"/>
      <c r="BA29" s="16"/>
      <c r="BB29" s="16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ht="14.25">
      <c r="A30" s="21"/>
      <c r="B30" s="21" t="s">
        <v>24</v>
      </c>
      <c r="C30" s="16">
        <v>1.1652672429363335</v>
      </c>
      <c r="D30" s="16">
        <v>0.47321998233682855</v>
      </c>
      <c r="E30" s="16">
        <v>0.7742292214633318</v>
      </c>
      <c r="F30" s="16">
        <v>2.1626874570243904</v>
      </c>
      <c r="G30" s="16">
        <v>0.7370398036473007</v>
      </c>
      <c r="H30" s="16">
        <v>2.528513566852839</v>
      </c>
      <c r="I30" s="16">
        <v>0.30367364979812067</v>
      </c>
      <c r="J30" s="16">
        <v>0.9373995328420105</v>
      </c>
      <c r="K30" s="16">
        <v>0.3522766816167251</v>
      </c>
      <c r="L30" s="16">
        <v>0.720223963192869</v>
      </c>
      <c r="M30" s="16">
        <v>1.8092053343109915</v>
      </c>
      <c r="N30" s="16">
        <v>0.3195117861475165</v>
      </c>
      <c r="O30" s="16">
        <v>0.47440593365951655</v>
      </c>
      <c r="P30" s="16">
        <v>1.23522610466886</v>
      </c>
      <c r="Q30" s="16">
        <v>1.5657638428096583</v>
      </c>
      <c r="R30" s="16">
        <v>3.904767727399784</v>
      </c>
      <c r="S30" s="16">
        <v>1.8688630806243856</v>
      </c>
      <c r="T30" s="16">
        <v>1.794291796550335</v>
      </c>
      <c r="U30" s="16">
        <v>0.9276568060719885</v>
      </c>
      <c r="V30" s="16">
        <v>0.33583011300188276</v>
      </c>
      <c r="W30" s="16">
        <v>0.8348323409516311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7"/>
      <c r="BA30" s="16"/>
      <c r="BB30" s="16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</row>
    <row r="31" spans="1:65" ht="14.25">
      <c r="A31" s="21"/>
      <c r="B31" s="21" t="s">
        <v>25</v>
      </c>
      <c r="C31" s="16">
        <v>0.7365774348563755</v>
      </c>
      <c r="D31" s="16">
        <v>2.1491074243910053</v>
      </c>
      <c r="E31" s="16">
        <v>1.3096199236196926</v>
      </c>
      <c r="F31" s="16">
        <v>0.8841334134000901</v>
      </c>
      <c r="G31" s="16">
        <v>0.7628608444111108</v>
      </c>
      <c r="H31" s="16">
        <v>0.9534943965642789</v>
      </c>
      <c r="I31" s="16">
        <v>1.3316131166941134</v>
      </c>
      <c r="J31" s="16">
        <v>1.557643930347175</v>
      </c>
      <c r="K31" s="16">
        <v>1.2399533270600036</v>
      </c>
      <c r="L31" s="16">
        <v>0.8746104040912825</v>
      </c>
      <c r="M31" s="16">
        <v>3.207248228662501</v>
      </c>
      <c r="N31" s="16">
        <v>1.8995046154160962</v>
      </c>
      <c r="O31" s="16">
        <v>0.748817458376205</v>
      </c>
      <c r="P31" s="16">
        <v>0.9313675672925257</v>
      </c>
      <c r="Q31" s="16">
        <v>1.098331234809273</v>
      </c>
      <c r="R31" s="16">
        <v>1.047918211403009</v>
      </c>
      <c r="S31" s="16">
        <v>1.2080689388264478</v>
      </c>
      <c r="T31" s="16">
        <v>1.1579688348485004</v>
      </c>
      <c r="U31" s="16">
        <v>3.128481533939698</v>
      </c>
      <c r="V31" s="16">
        <v>0.8392378986448393</v>
      </c>
      <c r="W31" s="16">
        <v>1.2840306740005303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7"/>
      <c r="BA31" s="16"/>
      <c r="BB31" s="16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</row>
    <row r="32" spans="1:65" ht="14.25">
      <c r="A32" s="18"/>
      <c r="B32" s="21" t="s">
        <v>26</v>
      </c>
      <c r="C32" s="16">
        <v>0.013226518389082662</v>
      </c>
      <c r="D32" s="16">
        <v>0.016474419727759492</v>
      </c>
      <c r="E32" s="16">
        <v>0.01944351018707862</v>
      </c>
      <c r="F32" s="16">
        <v>0.05832398961861863</v>
      </c>
      <c r="G32" s="16">
        <v>-0.03036536215743246</v>
      </c>
      <c r="H32" s="16">
        <v>-0.1254509589595708</v>
      </c>
      <c r="I32" s="16">
        <v>0.00928176469460058</v>
      </c>
      <c r="J32" s="16">
        <v>-0.02452084757286057</v>
      </c>
      <c r="K32" s="16">
        <v>-0.02160143361272422</v>
      </c>
      <c r="L32" s="16">
        <v>0.020773077046860693</v>
      </c>
      <c r="M32" s="16">
        <v>-0.1462307758725421</v>
      </c>
      <c r="N32" s="16">
        <v>-0.00850304738389177</v>
      </c>
      <c r="O32" s="16">
        <v>0.0008996987115389247</v>
      </c>
      <c r="P32" s="16">
        <v>0.11408545325524393</v>
      </c>
      <c r="Q32" s="16">
        <v>0.09666039335228836</v>
      </c>
      <c r="R32" s="16">
        <v>0.04874617823538055</v>
      </c>
      <c r="S32" s="16">
        <v>0.12052684699115107</v>
      </c>
      <c r="T32" s="16">
        <v>0.00804583162258724</v>
      </c>
      <c r="U32" s="16">
        <v>0.054645626511634286</v>
      </c>
      <c r="V32" s="16">
        <v>-0.017028616025904365</v>
      </c>
      <c r="W32" s="16">
        <v>0.03271411542144014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7"/>
      <c r="BA32" s="16"/>
      <c r="BB32" s="16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2:65" ht="14.25">
      <c r="B33" s="21" t="s">
        <v>27</v>
      </c>
      <c r="C33" s="16">
        <v>0.0038651396169427647</v>
      </c>
      <c r="D33" s="16">
        <v>0.036503399754262665</v>
      </c>
      <c r="E33" s="16">
        <v>0.019631665478959892</v>
      </c>
      <c r="F33" s="16">
        <v>0.02200045958353088</v>
      </c>
      <c r="G33" s="16">
        <v>0.05285742582854409</v>
      </c>
      <c r="H33" s="16">
        <v>0.07744833573666297</v>
      </c>
      <c r="I33" s="16">
        <v>0.028095685077256013</v>
      </c>
      <c r="J33" s="16">
        <v>0.02081910112937466</v>
      </c>
      <c r="K33" s="16">
        <v>0.1166693462852286</v>
      </c>
      <c r="L33" s="16">
        <v>0.024975848448692533</v>
      </c>
      <c r="M33" s="16">
        <v>0.19704639285486483</v>
      </c>
      <c r="N33" s="16">
        <v>0.02155575722107104</v>
      </c>
      <c r="O33" s="16">
        <v>0.00015136011077494284</v>
      </c>
      <c r="P33" s="16">
        <v>0.25946135987505625</v>
      </c>
      <c r="Q33" s="16">
        <v>0.11644063420951667</v>
      </c>
      <c r="R33" s="16">
        <v>0.004945442868469371</v>
      </c>
      <c r="S33" s="16">
        <v>0.12513467269189824</v>
      </c>
      <c r="T33" s="16">
        <v>0.003733570981823082</v>
      </c>
      <c r="U33" s="16">
        <v>0.10430142582107807</v>
      </c>
      <c r="V33" s="16">
        <v>0.07714591662909528</v>
      </c>
      <c r="W33" s="16">
        <v>0.04613575309077281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7"/>
      <c r="BA33" s="16"/>
      <c r="BB33" s="16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</row>
    <row r="34" spans="1:65" ht="14.25">
      <c r="A34" s="18" t="s">
        <v>28</v>
      </c>
      <c r="B34" s="19"/>
      <c r="C34" s="16">
        <v>0.3639622445463159</v>
      </c>
      <c r="D34" s="16">
        <v>0.454003985516461</v>
      </c>
      <c r="E34" s="16">
        <v>0.3779939539382211</v>
      </c>
      <c r="F34" s="16">
        <v>0.2706455839649809</v>
      </c>
      <c r="G34" s="16">
        <v>0.32769619343057177</v>
      </c>
      <c r="H34" s="16">
        <v>0.30195532711658124</v>
      </c>
      <c r="I34" s="16">
        <v>0.5193346623867664</v>
      </c>
      <c r="J34" s="16">
        <v>0.08459330510645544</v>
      </c>
      <c r="K34" s="16">
        <v>0.14363944142338733</v>
      </c>
      <c r="L34" s="16">
        <v>0.3204581953205618</v>
      </c>
      <c r="M34" s="16">
        <v>-0.2406605037502139</v>
      </c>
      <c r="N34" s="16">
        <v>0.07873094147065998</v>
      </c>
      <c r="O34" s="16">
        <v>0.2640635802706744</v>
      </c>
      <c r="P34" s="16">
        <v>0.3998079652161375</v>
      </c>
      <c r="Q34" s="16">
        <v>0.13870506414661457</v>
      </c>
      <c r="R34" s="16">
        <v>0.4722162699497868</v>
      </c>
      <c r="S34" s="16">
        <v>0.33274015451187233</v>
      </c>
      <c r="T34" s="16">
        <v>0.3694869958749955</v>
      </c>
      <c r="U34" s="16">
        <v>-0.043243605829169376</v>
      </c>
      <c r="V34" s="16">
        <v>0.2833713941468017</v>
      </c>
      <c r="W34" s="16">
        <v>-0.08198656698747049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7"/>
      <c r="BA34" s="16"/>
      <c r="BB34" s="16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</row>
    <row r="35" spans="1:2" ht="14.25">
      <c r="A35" s="18" t="s">
        <v>29</v>
      </c>
      <c r="B35" s="19"/>
    </row>
    <row r="36" spans="1:54" s="17" customFormat="1" ht="14.25">
      <c r="A36" s="21" t="s">
        <v>30</v>
      </c>
      <c r="B36" s="21"/>
      <c r="C36" s="17">
        <v>1.3578477474604442</v>
      </c>
      <c r="D36" s="17">
        <v>0.22393715168286832</v>
      </c>
      <c r="E36" s="17">
        <v>0.599430887367717</v>
      </c>
      <c r="F36" s="17">
        <v>4.6772170367706245</v>
      </c>
      <c r="G36" s="17">
        <v>0.5432276721604516</v>
      </c>
      <c r="H36" s="17">
        <v>6.393380857758868</v>
      </c>
      <c r="I36" s="17">
        <v>0.09221768558171164</v>
      </c>
      <c r="J36" s="17">
        <v>0.8787178841724195</v>
      </c>
      <c r="K36" s="17">
        <v>0.1240988604108915</v>
      </c>
      <c r="L36" s="17">
        <v>0.518722557157243</v>
      </c>
      <c r="M36" s="17">
        <v>3.2732239416993463</v>
      </c>
      <c r="N36" s="17">
        <v>0.10208778148717632</v>
      </c>
      <c r="O36" s="17">
        <v>0.22506098989135764</v>
      </c>
      <c r="P36" s="17">
        <v>1.5257835296554056</v>
      </c>
      <c r="Q36" s="17">
        <v>2.4516164114500683</v>
      </c>
      <c r="R36" s="17">
        <v>15.247211004942873</v>
      </c>
      <c r="S36" s="17">
        <v>3.4926492141208687</v>
      </c>
      <c r="T36" s="17">
        <v>3.219483051167829</v>
      </c>
      <c r="U36" s="17">
        <v>0.8605471498516829</v>
      </c>
      <c r="V36" s="17">
        <v>0.11278186479885734</v>
      </c>
      <c r="W36" s="17">
        <v>0.6969450374987803</v>
      </c>
      <c r="BA36" s="16"/>
      <c r="BB36" s="16"/>
    </row>
    <row r="37" ht="14.25">
      <c r="B37" s="19"/>
    </row>
    <row r="38" spans="1:2" ht="14.25">
      <c r="A38" s="18"/>
      <c r="B38" s="19"/>
    </row>
  </sheetData>
  <printOptions/>
  <pageMargins left="0.75" right="0.75" top="1" bottom="1" header="0.5" footer="0.5"/>
  <pageSetup fitToWidth="2" fitToHeight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28125" style="33" customWidth="1"/>
    <col min="3" max="3" width="10.28125" style="34" customWidth="1"/>
    <col min="4" max="4" width="13.00390625" style="34" customWidth="1"/>
    <col min="5" max="5" width="11.57421875" style="38" customWidth="1"/>
    <col min="6" max="6" width="12.28125" style="34" customWidth="1"/>
    <col min="7" max="16384" width="10.28125" style="33" customWidth="1"/>
  </cols>
  <sheetData>
    <row r="1" ht="20.25">
      <c r="E1" s="59" t="s">
        <v>79</v>
      </c>
    </row>
    <row r="2" ht="25.5" customHeight="1">
      <c r="E2" s="36" t="s">
        <v>78</v>
      </c>
    </row>
    <row r="3" ht="15">
      <c r="C3" s="37"/>
    </row>
    <row r="4" spans="3:4" ht="15">
      <c r="C4" s="39"/>
      <c r="D4" s="39" t="s">
        <v>45</v>
      </c>
    </row>
    <row r="5" spans="3:6" ht="15">
      <c r="C5" s="39" t="s">
        <v>46</v>
      </c>
      <c r="D5" s="39" t="s">
        <v>47</v>
      </c>
      <c r="E5" s="35" t="s">
        <v>48</v>
      </c>
      <c r="F5" s="39" t="s">
        <v>49</v>
      </c>
    </row>
    <row r="6" spans="1:6" ht="15">
      <c r="A6" s="40" t="s">
        <v>50</v>
      </c>
      <c r="C6" s="40" t="s">
        <v>47</v>
      </c>
      <c r="D6" s="41" t="s">
        <v>51</v>
      </c>
      <c r="E6" s="42" t="s">
        <v>52</v>
      </c>
      <c r="F6" s="42" t="s">
        <v>53</v>
      </c>
    </row>
    <row r="7" spans="1:6" ht="14.25">
      <c r="A7" s="43">
        <v>1981</v>
      </c>
      <c r="C7" s="44" t="s">
        <v>54</v>
      </c>
      <c r="D7" s="44" t="s">
        <v>54</v>
      </c>
      <c r="E7" s="44" t="s">
        <v>54</v>
      </c>
      <c r="F7" s="44" t="s">
        <v>54</v>
      </c>
    </row>
    <row r="8" spans="1:6" ht="14.25">
      <c r="A8" s="34" t="s">
        <v>54</v>
      </c>
      <c r="C8" s="34" t="s">
        <v>54</v>
      </c>
      <c r="D8" s="34" t="s">
        <v>54</v>
      </c>
      <c r="E8" s="34" t="s">
        <v>54</v>
      </c>
      <c r="F8" s="34" t="s">
        <v>54</v>
      </c>
    </row>
    <row r="9" spans="1:6" ht="14.25">
      <c r="A9" s="43">
        <v>1990</v>
      </c>
      <c r="C9" s="38">
        <v>6.7284</v>
      </c>
      <c r="D9" s="38">
        <v>0.6336218002087347</v>
      </c>
      <c r="E9" s="38">
        <f aca="true" t="shared" si="0" ref="E9:E19">+C9/D9</f>
        <v>10.618952816622558</v>
      </c>
      <c r="F9" s="38">
        <f>+E10</f>
        <v>6.250105633896335</v>
      </c>
    </row>
    <row r="10" spans="1:6" ht="14.25">
      <c r="A10" s="43">
        <v>1991</v>
      </c>
      <c r="C10" s="38">
        <v>3.6385</v>
      </c>
      <c r="D10" s="38">
        <v>0.5821501608336415</v>
      </c>
      <c r="E10" s="38">
        <f t="shared" si="0"/>
        <v>6.250105633896335</v>
      </c>
      <c r="F10" s="38">
        <v>6.250105633896335</v>
      </c>
    </row>
    <row r="11" spans="1:6" ht="14.25">
      <c r="A11" s="43">
        <v>1992</v>
      </c>
      <c r="C11" s="38">
        <v>0.9699</v>
      </c>
      <c r="D11" s="38">
        <v>0.7205315791036193</v>
      </c>
      <c r="E11" s="38">
        <f t="shared" si="0"/>
        <v>1.346089509645932</v>
      </c>
      <c r="F11" s="38">
        <v>1.346089509645932</v>
      </c>
    </row>
    <row r="12" spans="1:6" ht="14.25">
      <c r="A12" s="43">
        <v>1993</v>
      </c>
      <c r="C12" s="38">
        <v>0.6344</v>
      </c>
      <c r="D12" s="38">
        <v>0.5310706338190947</v>
      </c>
      <c r="E12" s="38">
        <f t="shared" si="0"/>
        <v>1.1945680284331135</v>
      </c>
      <c r="F12" s="38">
        <v>1.1945680284331135</v>
      </c>
    </row>
    <row r="13" spans="1:6" ht="14.25">
      <c r="A13" s="43">
        <v>1994</v>
      </c>
      <c r="C13" s="38">
        <v>2.0084</v>
      </c>
      <c r="D13" s="38">
        <v>0.6799200040759792</v>
      </c>
      <c r="E13" s="38">
        <f t="shared" si="0"/>
        <v>2.95387690898938</v>
      </c>
      <c r="F13" s="38">
        <v>2.95387690898938</v>
      </c>
    </row>
    <row r="14" spans="1:6" ht="14.25">
      <c r="A14" s="43">
        <v>1995</v>
      </c>
      <c r="C14" s="38">
        <v>0.1166</v>
      </c>
      <c r="D14" s="38">
        <v>0.6750047444955273</v>
      </c>
      <c r="E14" s="38">
        <f t="shared" si="0"/>
        <v>0.17273952657494634</v>
      </c>
      <c r="F14" s="38">
        <v>0.17273952657494634</v>
      </c>
    </row>
    <row r="15" spans="1:6" ht="14.25">
      <c r="A15" s="43">
        <v>1996</v>
      </c>
      <c r="C15" s="38">
        <v>0.7617</v>
      </c>
      <c r="D15" s="38">
        <v>0.7115814849505829</v>
      </c>
      <c r="E15" s="38">
        <f t="shared" si="0"/>
        <v>1.0704325732321402</v>
      </c>
      <c r="F15" s="38">
        <v>1.0704325732321402</v>
      </c>
    </row>
    <row r="16" spans="1:6" ht="14.25">
      <c r="A16" s="43">
        <v>1997</v>
      </c>
      <c r="C16" s="38">
        <v>0.8236</v>
      </c>
      <c r="D16" s="38">
        <v>0.2569270425482831</v>
      </c>
      <c r="E16" s="38">
        <f t="shared" si="0"/>
        <v>3.2055792641805105</v>
      </c>
      <c r="F16" s="38">
        <v>3.2055792641805105</v>
      </c>
    </row>
    <row r="17" spans="1:6" ht="14.25">
      <c r="A17" s="43">
        <v>1998</v>
      </c>
      <c r="C17" s="38">
        <v>0.2958</v>
      </c>
      <c r="D17" s="38">
        <v>0.39718476873049346</v>
      </c>
      <c r="E17" s="38">
        <f t="shared" si="0"/>
        <v>0.7447415492428229</v>
      </c>
      <c r="F17" s="38">
        <v>0.7447415492428229</v>
      </c>
    </row>
    <row r="18" spans="1:6" ht="14.25">
      <c r="A18" s="43">
        <v>1999</v>
      </c>
      <c r="C18" s="38">
        <v>0.2971</v>
      </c>
      <c r="D18" s="38">
        <v>0.443163889745986</v>
      </c>
      <c r="E18" s="38">
        <f t="shared" si="0"/>
        <v>0.6704066077457093</v>
      </c>
      <c r="F18" s="38">
        <v>0.6704066077457093</v>
      </c>
    </row>
    <row r="19" spans="1:6" ht="14.25">
      <c r="A19" s="43" t="s">
        <v>20</v>
      </c>
      <c r="C19" s="38">
        <v>0.2049</v>
      </c>
      <c r="D19" s="38">
        <v>0.6104211848859847</v>
      </c>
      <c r="E19" s="38">
        <f t="shared" si="0"/>
        <v>0.3356698703670835</v>
      </c>
      <c r="F19" s="38">
        <v>0.3356698703670835</v>
      </c>
    </row>
    <row r="20" spans="1:6" s="46" customFormat="1" ht="14.25">
      <c r="A20" s="45" t="s">
        <v>55</v>
      </c>
      <c r="C20" s="38"/>
      <c r="D20" s="38"/>
      <c r="E20" s="38">
        <v>2.65035388681948</v>
      </c>
      <c r="F20" s="38">
        <v>2.394144122279703</v>
      </c>
    </row>
    <row r="21" spans="1:5" ht="14.25">
      <c r="A21" s="47" t="s">
        <v>56</v>
      </c>
      <c r="E21" s="38">
        <v>2.527373159302202</v>
      </c>
    </row>
    <row r="22" spans="1:6" s="46" customFormat="1" ht="14.25">
      <c r="A22" s="47" t="s">
        <v>57</v>
      </c>
      <c r="C22" s="38"/>
      <c r="D22" s="38"/>
      <c r="E22" s="38">
        <f>+'[1]CW Relativiites-81 only'!I70</f>
        <v>10.618952816622558</v>
      </c>
      <c r="F22" s="38"/>
    </row>
    <row r="23" spans="1:5" ht="14.25">
      <c r="A23" s="33" t="s">
        <v>58</v>
      </c>
      <c r="E23" s="38">
        <f>+E20+3*E21</f>
        <v>10.232473364726086</v>
      </c>
    </row>
    <row r="24" spans="1:6" ht="14.25">
      <c r="A24" s="47" t="s">
        <v>59</v>
      </c>
      <c r="F24" s="48">
        <v>3.680769015843633</v>
      </c>
    </row>
    <row r="25" spans="1:6" ht="14.25">
      <c r="A25" s="33" t="s">
        <v>60</v>
      </c>
      <c r="F25" s="38">
        <v>0.9005142725961416</v>
      </c>
    </row>
    <row r="26" spans="1:6" ht="14.25">
      <c r="A26" s="33" t="s">
        <v>61</v>
      </c>
      <c r="F26" s="49">
        <v>2.289605465366558</v>
      </c>
    </row>
    <row r="27" spans="1:6" ht="14.25" hidden="1">
      <c r="A27" s="33" t="s">
        <v>62</v>
      </c>
      <c r="F27" s="38">
        <v>1.1830721272881357</v>
      </c>
    </row>
    <row r="28" spans="1:6" ht="14.25">
      <c r="A28" s="33" t="s">
        <v>63</v>
      </c>
      <c r="F28" s="50">
        <v>19794656.265719492</v>
      </c>
    </row>
    <row r="29" spans="1:6" ht="14.25">
      <c r="A29" s="45" t="s">
        <v>64</v>
      </c>
      <c r="F29" s="50">
        <v>37976702.011041015</v>
      </c>
    </row>
    <row r="30" spans="1:6" ht="14.25">
      <c r="A30" s="33" t="s">
        <v>65</v>
      </c>
      <c r="F30" s="38">
        <f>+F31*F26/F27</f>
        <v>2.6453061801652766</v>
      </c>
    </row>
    <row r="31" spans="1:6" ht="14.25">
      <c r="A31" s="33" t="s">
        <v>66</v>
      </c>
      <c r="F31" s="38">
        <v>1.3668678107367942</v>
      </c>
    </row>
    <row r="33" ht="14.25">
      <c r="A33" s="33" t="s">
        <v>67</v>
      </c>
    </row>
    <row r="34" ht="14.25">
      <c r="A34" s="51" t="s">
        <v>68</v>
      </c>
    </row>
    <row r="35" ht="14.25">
      <c r="A35" s="51"/>
    </row>
    <row r="36" spans="1:6" s="51" customFormat="1" ht="12">
      <c r="A36" s="51" t="s">
        <v>69</v>
      </c>
      <c r="C36" s="52"/>
      <c r="D36" s="52"/>
      <c r="E36" s="53"/>
      <c r="F36" s="52"/>
    </row>
    <row r="37" spans="1:6" s="51" customFormat="1" ht="12">
      <c r="A37" s="51" t="s">
        <v>70</v>
      </c>
      <c r="C37" s="52"/>
      <c r="D37" s="52"/>
      <c r="E37" s="53"/>
      <c r="F37" s="52"/>
    </row>
    <row r="38" spans="3:6" s="51" customFormat="1" ht="12">
      <c r="C38" s="52"/>
      <c r="D38" s="52"/>
      <c r="E38" s="53"/>
      <c r="F38" s="52"/>
    </row>
    <row r="39" spans="1:6" s="51" customFormat="1" ht="12">
      <c r="A39" s="51" t="s">
        <v>71</v>
      </c>
      <c r="C39" s="52"/>
      <c r="D39" s="52"/>
      <c r="E39" s="53"/>
      <c r="F39" s="52"/>
    </row>
    <row r="40" spans="3:6" s="51" customFormat="1" ht="12">
      <c r="C40" s="52"/>
      <c r="D40" s="52"/>
      <c r="E40" s="53"/>
      <c r="F40" s="52"/>
    </row>
    <row r="41" spans="1:6" s="51" customFormat="1" ht="12">
      <c r="A41" s="51" t="s">
        <v>72</v>
      </c>
      <c r="C41" s="52"/>
      <c r="D41" s="52"/>
      <c r="E41" s="53"/>
      <c r="F41" s="52"/>
    </row>
    <row r="42" spans="3:6" s="51" customFormat="1" ht="12">
      <c r="C42" s="52"/>
      <c r="D42" s="52"/>
      <c r="E42" s="53"/>
      <c r="F42" s="52"/>
    </row>
    <row r="43" spans="1:6" s="51" customFormat="1" ht="12">
      <c r="A43" s="51" t="s">
        <v>80</v>
      </c>
      <c r="C43" s="52"/>
      <c r="D43" s="52"/>
      <c r="E43" s="53"/>
      <c r="F43" s="52"/>
    </row>
    <row r="44" spans="3:6" s="51" customFormat="1" ht="12">
      <c r="C44" s="52"/>
      <c r="D44" s="52"/>
      <c r="E44" s="53"/>
      <c r="F44" s="52"/>
    </row>
    <row r="45" spans="1:6" s="51" customFormat="1" ht="12">
      <c r="A45" s="51" t="s">
        <v>73</v>
      </c>
      <c r="C45" s="52"/>
      <c r="D45" s="52"/>
      <c r="E45" s="53"/>
      <c r="F45" s="52"/>
    </row>
    <row r="46" spans="3:6" s="51" customFormat="1" ht="12">
      <c r="C46" s="52"/>
      <c r="D46" s="52"/>
      <c r="E46" s="53"/>
      <c r="F46" s="52"/>
    </row>
    <row r="47" spans="1:6" s="51" customFormat="1" ht="12">
      <c r="A47" s="51" t="s">
        <v>74</v>
      </c>
      <c r="C47" s="52"/>
      <c r="D47" s="52"/>
      <c r="E47" s="53"/>
      <c r="F47" s="52"/>
    </row>
    <row r="48" spans="1:6" s="51" customFormat="1" ht="12">
      <c r="A48" s="51" t="s">
        <v>75</v>
      </c>
      <c r="C48" s="52"/>
      <c r="D48" s="52"/>
      <c r="E48" s="53"/>
      <c r="F48" s="52"/>
    </row>
    <row r="49" s="51" customFormat="1" ht="12" customHeight="1"/>
    <row r="50" spans="1:6" s="51" customFormat="1" ht="12">
      <c r="A50" s="51" t="s">
        <v>76</v>
      </c>
      <c r="C50" s="52"/>
      <c r="D50" s="52"/>
      <c r="E50" s="53"/>
      <c r="F50" s="52"/>
    </row>
    <row r="51" spans="3:6" s="51" customFormat="1" ht="12">
      <c r="C51" s="52"/>
      <c r="D51" s="52"/>
      <c r="E51" s="53"/>
      <c r="F51" s="52"/>
    </row>
    <row r="52" spans="3:6" s="51" customFormat="1" ht="12">
      <c r="C52" s="52"/>
      <c r="D52" s="52"/>
      <c r="E52" s="53"/>
      <c r="F52" s="52"/>
    </row>
    <row r="53" spans="1:10" s="51" customFormat="1" ht="14.25">
      <c r="A53" s="54"/>
      <c r="B53" s="55"/>
      <c r="C53" s="56"/>
      <c r="D53" s="56"/>
      <c r="E53" s="57"/>
      <c r="F53" s="56"/>
      <c r="G53" s="55"/>
      <c r="H53" s="55"/>
      <c r="I53" s="55"/>
      <c r="J53" s="55"/>
    </row>
    <row r="54" spans="3:6" s="51" customFormat="1" ht="12">
      <c r="C54" s="52"/>
      <c r="D54" s="52"/>
      <c r="E54" s="53"/>
      <c r="F54" s="52"/>
    </row>
    <row r="55" spans="3:6" s="51" customFormat="1" ht="12">
      <c r="C55" s="52"/>
      <c r="D55" s="52"/>
      <c r="E55" s="53"/>
      <c r="F55" s="52"/>
    </row>
    <row r="56" spans="3:6" s="51" customFormat="1" ht="12">
      <c r="C56" s="52"/>
      <c r="D56" s="52"/>
      <c r="E56" s="53"/>
      <c r="F56" s="52"/>
    </row>
    <row r="57" spans="3:6" s="51" customFormat="1" ht="12">
      <c r="C57" s="52"/>
      <c r="D57" s="52"/>
      <c r="E57" s="53"/>
      <c r="F57" s="52"/>
    </row>
    <row r="58" spans="3:6" s="51" customFormat="1" ht="12">
      <c r="C58" s="52"/>
      <c r="D58" s="52"/>
      <c r="E58" s="53"/>
      <c r="F58" s="52"/>
    </row>
    <row r="59" spans="3:6" s="51" customFormat="1" ht="12">
      <c r="C59" s="52"/>
      <c r="D59" s="52"/>
      <c r="E59" s="53"/>
      <c r="F59" s="52"/>
    </row>
    <row r="60" spans="3:6" s="51" customFormat="1" ht="12">
      <c r="C60" s="52"/>
      <c r="D60" s="52"/>
      <c r="E60" s="53"/>
      <c r="F60" s="52"/>
    </row>
    <row r="61" spans="3:6" s="51" customFormat="1" ht="12">
      <c r="C61" s="52"/>
      <c r="D61" s="52"/>
      <c r="E61" s="53"/>
      <c r="F61" s="52"/>
    </row>
    <row r="62" spans="3:6" s="51" customFormat="1" ht="12">
      <c r="C62" s="52"/>
      <c r="D62" s="52"/>
      <c r="E62" s="53"/>
      <c r="F62" s="52"/>
    </row>
    <row r="63" spans="3:6" s="51" customFormat="1" ht="12">
      <c r="C63" s="52"/>
      <c r="D63" s="52"/>
      <c r="E63" s="53"/>
      <c r="F63" s="52"/>
    </row>
    <row r="64" spans="3:6" s="51" customFormat="1" ht="12">
      <c r="C64" s="52"/>
      <c r="D64" s="52"/>
      <c r="E64" s="53"/>
      <c r="F64" s="52"/>
    </row>
    <row r="65" spans="3:6" s="51" customFormat="1" ht="12">
      <c r="C65" s="52"/>
      <c r="D65" s="52"/>
      <c r="E65" s="53"/>
      <c r="F65" s="52"/>
    </row>
    <row r="66" spans="3:6" s="51" customFormat="1" ht="12">
      <c r="C66" s="52"/>
      <c r="D66" s="52"/>
      <c r="E66" s="53"/>
      <c r="F66" s="52"/>
    </row>
    <row r="67" spans="3:6" s="51" customFormat="1" ht="12">
      <c r="C67" s="52"/>
      <c r="D67" s="52"/>
      <c r="E67" s="53"/>
      <c r="F67" s="52"/>
    </row>
    <row r="68" spans="3:6" s="51" customFormat="1" ht="12">
      <c r="C68" s="52"/>
      <c r="D68" s="52"/>
      <c r="E68" s="53"/>
      <c r="F68" s="52"/>
    </row>
    <row r="69" spans="3:6" s="51" customFormat="1" ht="12">
      <c r="C69" s="52"/>
      <c r="D69" s="52"/>
      <c r="E69" s="53"/>
      <c r="F69" s="52"/>
    </row>
    <row r="70" spans="3:6" s="51" customFormat="1" ht="12">
      <c r="C70" s="52"/>
      <c r="D70" s="52"/>
      <c r="E70" s="53"/>
      <c r="F70" s="52"/>
    </row>
    <row r="71" spans="3:6" s="51" customFormat="1" ht="12">
      <c r="C71" s="52"/>
      <c r="D71" s="52"/>
      <c r="E71" s="53"/>
      <c r="F71" s="52"/>
    </row>
    <row r="72" spans="3:6" s="51" customFormat="1" ht="12">
      <c r="C72" s="52"/>
      <c r="D72" s="52"/>
      <c r="E72" s="53"/>
      <c r="F72" s="52"/>
    </row>
    <row r="73" spans="3:6" s="51" customFormat="1" ht="12">
      <c r="C73" s="52"/>
      <c r="D73" s="52"/>
      <c r="E73" s="53"/>
      <c r="F73" s="52"/>
    </row>
    <row r="74" spans="3:6" s="51" customFormat="1" ht="12">
      <c r="C74" s="52"/>
      <c r="D74" s="52"/>
      <c r="E74" s="53"/>
      <c r="F74" s="52"/>
    </row>
    <row r="75" spans="3:6" s="51" customFormat="1" ht="12">
      <c r="C75" s="52"/>
      <c r="D75" s="52"/>
      <c r="E75" s="53"/>
      <c r="F75" s="52"/>
    </row>
    <row r="76" spans="3:6" s="51" customFormat="1" ht="12">
      <c r="C76" s="52"/>
      <c r="D76" s="52"/>
      <c r="E76" s="53"/>
      <c r="F76" s="52"/>
    </row>
    <row r="77" spans="3:6" s="51" customFormat="1" ht="12">
      <c r="C77" s="52"/>
      <c r="D77" s="52"/>
      <c r="E77" s="53"/>
      <c r="F77" s="52"/>
    </row>
    <row r="78" spans="3:6" s="51" customFormat="1" ht="12">
      <c r="C78" s="52"/>
      <c r="D78" s="52"/>
      <c r="E78" s="53"/>
      <c r="F78" s="52"/>
    </row>
    <row r="79" spans="3:6" s="51" customFormat="1" ht="12">
      <c r="C79" s="52"/>
      <c r="D79" s="52"/>
      <c r="E79" s="53"/>
      <c r="F79" s="52"/>
    </row>
    <row r="80" spans="3:6" s="51" customFormat="1" ht="12">
      <c r="C80" s="52"/>
      <c r="D80" s="52"/>
      <c r="E80" s="53"/>
      <c r="F80" s="52"/>
    </row>
    <row r="81" spans="3:6" s="51" customFormat="1" ht="12">
      <c r="C81" s="52"/>
      <c r="D81" s="52"/>
      <c r="E81" s="53"/>
      <c r="F81" s="52"/>
    </row>
    <row r="82" spans="3:6" s="51" customFormat="1" ht="12">
      <c r="C82" s="52"/>
      <c r="D82" s="52"/>
      <c r="E82" s="53"/>
      <c r="F82" s="52"/>
    </row>
    <row r="83" spans="3:6" s="51" customFormat="1" ht="12">
      <c r="C83" s="52"/>
      <c r="D83" s="52"/>
      <c r="E83" s="53"/>
      <c r="F83" s="52"/>
    </row>
    <row r="84" spans="3:6" s="51" customFormat="1" ht="12">
      <c r="C84" s="52"/>
      <c r="D84" s="52"/>
      <c r="E84" s="53"/>
      <c r="F84" s="52"/>
    </row>
    <row r="85" spans="3:6" s="51" customFormat="1" ht="12">
      <c r="C85" s="52"/>
      <c r="D85" s="52"/>
      <c r="E85" s="53"/>
      <c r="F85" s="52"/>
    </row>
    <row r="86" spans="3:6" s="51" customFormat="1" ht="12">
      <c r="C86" s="52"/>
      <c r="D86" s="52"/>
      <c r="E86" s="53"/>
      <c r="F86" s="52"/>
    </row>
    <row r="87" spans="3:6" s="51" customFormat="1" ht="12">
      <c r="C87" s="52"/>
      <c r="D87" s="52"/>
      <c r="E87" s="53"/>
      <c r="F87" s="52"/>
    </row>
    <row r="88" spans="3:6" s="51" customFormat="1" ht="12">
      <c r="C88" s="52"/>
      <c r="D88" s="52"/>
      <c r="E88" s="53"/>
      <c r="F88" s="52"/>
    </row>
    <row r="89" spans="3:6" s="51" customFormat="1" ht="12">
      <c r="C89" s="52"/>
      <c r="D89" s="52"/>
      <c r="E89" s="53"/>
      <c r="F89" s="52"/>
    </row>
    <row r="90" spans="3:6" s="51" customFormat="1" ht="12">
      <c r="C90" s="52"/>
      <c r="D90" s="52"/>
      <c r="E90" s="53"/>
      <c r="F90" s="52"/>
    </row>
    <row r="91" spans="3:6" s="51" customFormat="1" ht="12">
      <c r="C91" s="52"/>
      <c r="D91" s="52"/>
      <c r="E91" s="53"/>
      <c r="F91" s="52"/>
    </row>
    <row r="92" spans="3:6" s="51" customFormat="1" ht="12">
      <c r="C92" s="52"/>
      <c r="D92" s="52"/>
      <c r="E92" s="53"/>
      <c r="F92" s="52"/>
    </row>
    <row r="93" spans="3:6" s="51" customFormat="1" ht="12">
      <c r="C93" s="52"/>
      <c r="D93" s="52"/>
      <c r="E93" s="53"/>
      <c r="F93" s="52"/>
    </row>
    <row r="94" spans="3:6" s="51" customFormat="1" ht="12">
      <c r="C94" s="52"/>
      <c r="D94" s="52"/>
      <c r="E94" s="53"/>
      <c r="F94" s="52"/>
    </row>
    <row r="95" spans="3:6" s="51" customFormat="1" ht="12">
      <c r="C95" s="52"/>
      <c r="D95" s="52"/>
      <c r="E95" s="53"/>
      <c r="F95" s="52"/>
    </row>
    <row r="96" spans="3:6" s="51" customFormat="1" ht="12">
      <c r="C96" s="52"/>
      <c r="D96" s="52"/>
      <c r="E96" s="53"/>
      <c r="F96" s="52"/>
    </row>
    <row r="97" spans="3:6" s="51" customFormat="1" ht="12">
      <c r="C97" s="52"/>
      <c r="D97" s="52"/>
      <c r="E97" s="53"/>
      <c r="F97" s="52"/>
    </row>
    <row r="98" spans="3:6" s="51" customFormat="1" ht="12">
      <c r="C98" s="52"/>
      <c r="D98" s="52"/>
      <c r="E98" s="53"/>
      <c r="F98" s="52"/>
    </row>
    <row r="99" spans="3:6" s="51" customFormat="1" ht="12">
      <c r="C99" s="52"/>
      <c r="D99" s="52"/>
      <c r="E99" s="53"/>
      <c r="F99" s="52"/>
    </row>
    <row r="100" spans="3:6" s="51" customFormat="1" ht="12">
      <c r="C100" s="52"/>
      <c r="D100" s="52"/>
      <c r="E100" s="53"/>
      <c r="F100" s="52"/>
    </row>
    <row r="101" spans="3:6" s="51" customFormat="1" ht="12">
      <c r="C101" s="52"/>
      <c r="D101" s="52"/>
      <c r="E101" s="53"/>
      <c r="F101" s="52"/>
    </row>
    <row r="102" spans="3:6" s="51" customFormat="1" ht="12">
      <c r="C102" s="52"/>
      <c r="D102" s="52"/>
      <c r="E102" s="53"/>
      <c r="F102" s="52"/>
    </row>
    <row r="103" spans="3:6" s="51" customFormat="1" ht="12">
      <c r="C103" s="52"/>
      <c r="D103" s="52"/>
      <c r="E103" s="53"/>
      <c r="F103" s="52"/>
    </row>
    <row r="104" spans="3:6" s="51" customFormat="1" ht="12">
      <c r="C104" s="52"/>
      <c r="D104" s="52"/>
      <c r="E104" s="53"/>
      <c r="F104" s="52"/>
    </row>
    <row r="105" spans="3:6" s="51" customFormat="1" ht="12">
      <c r="C105" s="52"/>
      <c r="D105" s="52"/>
      <c r="E105" s="53"/>
      <c r="F105" s="52"/>
    </row>
    <row r="106" spans="3:6" s="51" customFormat="1" ht="12">
      <c r="C106" s="52"/>
      <c r="D106" s="52"/>
      <c r="E106" s="53"/>
      <c r="F106" s="52"/>
    </row>
    <row r="107" spans="3:6" s="51" customFormat="1" ht="12">
      <c r="C107" s="52"/>
      <c r="D107" s="52"/>
      <c r="E107" s="53"/>
      <c r="F107" s="52"/>
    </row>
    <row r="108" spans="3:6" s="51" customFormat="1" ht="12">
      <c r="C108" s="52"/>
      <c r="D108" s="52"/>
      <c r="E108" s="53"/>
      <c r="F108" s="52"/>
    </row>
    <row r="109" spans="3:6" s="51" customFormat="1" ht="12">
      <c r="C109" s="52"/>
      <c r="D109" s="52"/>
      <c r="E109" s="53"/>
      <c r="F109" s="52"/>
    </row>
    <row r="110" spans="3:6" s="51" customFormat="1" ht="12">
      <c r="C110" s="52"/>
      <c r="D110" s="52"/>
      <c r="E110" s="53"/>
      <c r="F110" s="52"/>
    </row>
    <row r="111" spans="3:6" s="51" customFormat="1" ht="12">
      <c r="C111" s="52"/>
      <c r="D111" s="52"/>
      <c r="E111" s="53"/>
      <c r="F111" s="52"/>
    </row>
    <row r="112" spans="3:6" s="51" customFormat="1" ht="12">
      <c r="C112" s="52"/>
      <c r="D112" s="52"/>
      <c r="E112" s="53"/>
      <c r="F112" s="52"/>
    </row>
    <row r="113" spans="3:6" s="51" customFormat="1" ht="12">
      <c r="C113" s="52"/>
      <c r="D113" s="52"/>
      <c r="E113" s="53"/>
      <c r="F113" s="52"/>
    </row>
    <row r="114" spans="3:6" s="51" customFormat="1" ht="12">
      <c r="C114" s="52"/>
      <c r="D114" s="52"/>
      <c r="E114" s="53"/>
      <c r="F114" s="52"/>
    </row>
    <row r="115" spans="3:6" s="51" customFormat="1" ht="12">
      <c r="C115" s="52"/>
      <c r="D115" s="52"/>
      <c r="E115" s="53"/>
      <c r="F115" s="52"/>
    </row>
    <row r="116" spans="3:6" s="51" customFormat="1" ht="12">
      <c r="C116" s="52"/>
      <c r="D116" s="52"/>
      <c r="E116" s="53"/>
      <c r="F116" s="52"/>
    </row>
    <row r="117" spans="3:6" s="51" customFormat="1" ht="12">
      <c r="C117" s="52"/>
      <c r="D117" s="52"/>
      <c r="E117" s="53"/>
      <c r="F117" s="52"/>
    </row>
    <row r="118" spans="3:6" s="51" customFormat="1" ht="12">
      <c r="C118" s="52"/>
      <c r="D118" s="52"/>
      <c r="E118" s="53"/>
      <c r="F118" s="52"/>
    </row>
    <row r="119" spans="3:6" s="51" customFormat="1" ht="12">
      <c r="C119" s="52"/>
      <c r="D119" s="52"/>
      <c r="E119" s="53"/>
      <c r="F119" s="52"/>
    </row>
    <row r="120" spans="3:6" s="51" customFormat="1" ht="12">
      <c r="C120" s="52"/>
      <c r="D120" s="52"/>
      <c r="E120" s="53"/>
      <c r="F120" s="52"/>
    </row>
    <row r="121" spans="3:6" s="51" customFormat="1" ht="12">
      <c r="C121" s="52"/>
      <c r="D121" s="52"/>
      <c r="E121" s="53"/>
      <c r="F121" s="52"/>
    </row>
    <row r="122" spans="3:6" s="51" customFormat="1" ht="12">
      <c r="C122" s="52"/>
      <c r="D122" s="52"/>
      <c r="E122" s="53"/>
      <c r="F122" s="52"/>
    </row>
    <row r="123" spans="3:6" s="51" customFormat="1" ht="12">
      <c r="C123" s="52"/>
      <c r="D123" s="52"/>
      <c r="E123" s="53"/>
      <c r="F123" s="52"/>
    </row>
    <row r="124" spans="3:6" s="51" customFormat="1" ht="12">
      <c r="C124" s="52"/>
      <c r="D124" s="52"/>
      <c r="E124" s="53"/>
      <c r="F124" s="52"/>
    </row>
    <row r="125" spans="3:6" s="51" customFormat="1" ht="12">
      <c r="C125" s="52"/>
      <c r="D125" s="52"/>
      <c r="E125" s="53"/>
      <c r="F125" s="52"/>
    </row>
    <row r="126" spans="3:6" s="51" customFormat="1" ht="12">
      <c r="C126" s="52"/>
      <c r="D126" s="52"/>
      <c r="E126" s="53"/>
      <c r="F126" s="52"/>
    </row>
    <row r="127" spans="3:6" s="51" customFormat="1" ht="12">
      <c r="C127" s="52"/>
      <c r="D127" s="52"/>
      <c r="E127" s="53"/>
      <c r="F127" s="52"/>
    </row>
    <row r="128" spans="3:6" s="51" customFormat="1" ht="12">
      <c r="C128" s="52"/>
      <c r="D128" s="52"/>
      <c r="E128" s="53"/>
      <c r="F128" s="52"/>
    </row>
    <row r="129" spans="3:6" s="51" customFormat="1" ht="12">
      <c r="C129" s="52"/>
      <c r="D129" s="52"/>
      <c r="E129" s="53"/>
      <c r="F129" s="52"/>
    </row>
    <row r="130" spans="3:6" s="51" customFormat="1" ht="12">
      <c r="C130" s="52"/>
      <c r="D130" s="52"/>
      <c r="E130" s="53"/>
      <c r="F130" s="52"/>
    </row>
    <row r="131" spans="3:6" s="51" customFormat="1" ht="12">
      <c r="C131" s="52"/>
      <c r="D131" s="52"/>
      <c r="E131" s="53"/>
      <c r="F131" s="52"/>
    </row>
    <row r="132" spans="3:6" s="51" customFormat="1" ht="12">
      <c r="C132" s="52"/>
      <c r="D132" s="52"/>
      <c r="E132" s="53"/>
      <c r="F132" s="52"/>
    </row>
    <row r="133" spans="3:6" s="51" customFormat="1" ht="12">
      <c r="C133" s="52"/>
      <c r="D133" s="52"/>
      <c r="E133" s="53"/>
      <c r="F133" s="52"/>
    </row>
    <row r="134" spans="3:6" s="51" customFormat="1" ht="12">
      <c r="C134" s="52"/>
      <c r="D134" s="52"/>
      <c r="E134" s="53"/>
      <c r="F134" s="52"/>
    </row>
    <row r="135" spans="3:6" s="51" customFormat="1" ht="12">
      <c r="C135" s="52"/>
      <c r="D135" s="52"/>
      <c r="E135" s="53"/>
      <c r="F135" s="52"/>
    </row>
    <row r="136" spans="3:6" s="51" customFormat="1" ht="12">
      <c r="C136" s="52"/>
      <c r="D136" s="52"/>
      <c r="E136" s="53"/>
      <c r="F136" s="52"/>
    </row>
    <row r="137" spans="3:6" s="51" customFormat="1" ht="12">
      <c r="C137" s="52"/>
      <c r="D137" s="52"/>
      <c r="E137" s="53"/>
      <c r="F137" s="52"/>
    </row>
    <row r="138" spans="3:6" s="51" customFormat="1" ht="12">
      <c r="C138" s="52"/>
      <c r="D138" s="52"/>
      <c r="E138" s="53"/>
      <c r="F138" s="52"/>
    </row>
    <row r="139" spans="3:6" s="51" customFormat="1" ht="12">
      <c r="C139" s="52"/>
      <c r="D139" s="52"/>
      <c r="E139" s="53"/>
      <c r="F139" s="52"/>
    </row>
    <row r="140" spans="3:6" s="51" customFormat="1" ht="12">
      <c r="C140" s="52"/>
      <c r="D140" s="52"/>
      <c r="E140" s="53"/>
      <c r="F140" s="52"/>
    </row>
    <row r="141" spans="3:6" s="51" customFormat="1" ht="12">
      <c r="C141" s="52"/>
      <c r="D141" s="52"/>
      <c r="E141" s="53"/>
      <c r="F141" s="52"/>
    </row>
    <row r="142" spans="3:6" s="51" customFormat="1" ht="12">
      <c r="C142" s="52"/>
      <c r="D142" s="52"/>
      <c r="E142" s="53"/>
      <c r="F142" s="52"/>
    </row>
    <row r="143" spans="3:6" s="51" customFormat="1" ht="12">
      <c r="C143" s="52"/>
      <c r="D143" s="52"/>
      <c r="E143" s="53"/>
      <c r="F143" s="52"/>
    </row>
    <row r="144" spans="3:6" s="51" customFormat="1" ht="12">
      <c r="C144" s="52"/>
      <c r="D144" s="52"/>
      <c r="E144" s="53"/>
      <c r="F144" s="52"/>
    </row>
    <row r="145" spans="3:6" s="51" customFormat="1" ht="12">
      <c r="C145" s="52"/>
      <c r="D145" s="52"/>
      <c r="E145" s="53"/>
      <c r="F145" s="52"/>
    </row>
    <row r="146" spans="3:6" s="51" customFormat="1" ht="12">
      <c r="C146" s="52"/>
      <c r="D146" s="52"/>
      <c r="E146" s="53"/>
      <c r="F146" s="52"/>
    </row>
    <row r="147" spans="3:6" s="51" customFormat="1" ht="12">
      <c r="C147" s="52"/>
      <c r="D147" s="52"/>
      <c r="E147" s="53"/>
      <c r="F147" s="52"/>
    </row>
    <row r="148" spans="3:6" s="51" customFormat="1" ht="12">
      <c r="C148" s="52"/>
      <c r="D148" s="52"/>
      <c r="E148" s="53"/>
      <c r="F148" s="52"/>
    </row>
    <row r="149" spans="3:6" s="51" customFormat="1" ht="12">
      <c r="C149" s="52"/>
      <c r="D149" s="52"/>
      <c r="E149" s="53"/>
      <c r="F149" s="52"/>
    </row>
    <row r="150" spans="3:6" s="51" customFormat="1" ht="12">
      <c r="C150" s="52"/>
      <c r="D150" s="52"/>
      <c r="E150" s="53"/>
      <c r="F150" s="52"/>
    </row>
    <row r="151" spans="3:6" s="51" customFormat="1" ht="12">
      <c r="C151" s="52"/>
      <c r="D151" s="52"/>
      <c r="E151" s="53"/>
      <c r="F151" s="52"/>
    </row>
    <row r="152" spans="3:6" s="51" customFormat="1" ht="12">
      <c r="C152" s="52"/>
      <c r="D152" s="52"/>
      <c r="E152" s="53"/>
      <c r="F152" s="52"/>
    </row>
    <row r="153" spans="3:6" s="51" customFormat="1" ht="12">
      <c r="C153" s="52"/>
      <c r="D153" s="52"/>
      <c r="E153" s="53"/>
      <c r="F153" s="52"/>
    </row>
    <row r="154" spans="3:6" s="51" customFormat="1" ht="12">
      <c r="C154" s="52"/>
      <c r="D154" s="52"/>
      <c r="E154" s="53"/>
      <c r="F154" s="52"/>
    </row>
    <row r="155" spans="3:6" s="51" customFormat="1" ht="12">
      <c r="C155" s="52"/>
      <c r="D155" s="52"/>
      <c r="E155" s="53"/>
      <c r="F155" s="52"/>
    </row>
    <row r="156" spans="3:6" s="51" customFormat="1" ht="12">
      <c r="C156" s="52"/>
      <c r="D156" s="52"/>
      <c r="E156" s="53"/>
      <c r="F156" s="52"/>
    </row>
    <row r="157" spans="3:6" s="51" customFormat="1" ht="12">
      <c r="C157" s="52"/>
      <c r="D157" s="52"/>
      <c r="E157" s="53"/>
      <c r="F157" s="52"/>
    </row>
    <row r="158" spans="3:6" s="51" customFormat="1" ht="12">
      <c r="C158" s="52"/>
      <c r="D158" s="52"/>
      <c r="E158" s="53"/>
      <c r="F158" s="52"/>
    </row>
    <row r="159" spans="3:6" s="51" customFormat="1" ht="12">
      <c r="C159" s="52"/>
      <c r="D159" s="52"/>
      <c r="E159" s="53"/>
      <c r="F159" s="52"/>
    </row>
    <row r="160" spans="3:6" s="51" customFormat="1" ht="12">
      <c r="C160" s="52"/>
      <c r="D160" s="52"/>
      <c r="E160" s="53"/>
      <c r="F160" s="52"/>
    </row>
    <row r="161" spans="3:6" s="51" customFormat="1" ht="12">
      <c r="C161" s="52"/>
      <c r="D161" s="52"/>
      <c r="E161" s="53"/>
      <c r="F161" s="52"/>
    </row>
    <row r="162" spans="3:6" s="51" customFormat="1" ht="12">
      <c r="C162" s="52"/>
      <c r="D162" s="52"/>
      <c r="E162" s="53"/>
      <c r="F162" s="52"/>
    </row>
    <row r="163" spans="3:6" s="51" customFormat="1" ht="12">
      <c r="C163" s="52"/>
      <c r="D163" s="52"/>
      <c r="E163" s="53"/>
      <c r="F163" s="52"/>
    </row>
    <row r="164" spans="3:6" s="51" customFormat="1" ht="12">
      <c r="C164" s="52"/>
      <c r="D164" s="52"/>
      <c r="E164" s="53"/>
      <c r="F164" s="52"/>
    </row>
    <row r="165" spans="3:6" s="51" customFormat="1" ht="12">
      <c r="C165" s="52"/>
      <c r="D165" s="52"/>
      <c r="E165" s="53"/>
      <c r="F165" s="52"/>
    </row>
    <row r="166" spans="3:6" s="51" customFormat="1" ht="12">
      <c r="C166" s="52"/>
      <c r="D166" s="52"/>
      <c r="E166" s="53"/>
      <c r="F166" s="52"/>
    </row>
    <row r="167" spans="3:6" s="51" customFormat="1" ht="12">
      <c r="C167" s="52"/>
      <c r="D167" s="52"/>
      <c r="E167" s="53"/>
      <c r="F167" s="52"/>
    </row>
    <row r="168" spans="3:6" s="51" customFormat="1" ht="12">
      <c r="C168" s="52"/>
      <c r="D168" s="52"/>
      <c r="E168" s="53"/>
      <c r="F168" s="52"/>
    </row>
    <row r="169" spans="3:6" s="51" customFormat="1" ht="12">
      <c r="C169" s="52"/>
      <c r="D169" s="52"/>
      <c r="E169" s="53"/>
      <c r="F169" s="52"/>
    </row>
    <row r="170" spans="3:6" s="51" customFormat="1" ht="12">
      <c r="C170" s="52"/>
      <c r="D170" s="52"/>
      <c r="E170" s="53"/>
      <c r="F170" s="52"/>
    </row>
    <row r="171" spans="3:6" s="51" customFormat="1" ht="12">
      <c r="C171" s="52"/>
      <c r="D171" s="52"/>
      <c r="E171" s="53"/>
      <c r="F171" s="52"/>
    </row>
    <row r="172" spans="3:6" s="51" customFormat="1" ht="12">
      <c r="C172" s="52"/>
      <c r="D172" s="52"/>
      <c r="E172" s="53"/>
      <c r="F172" s="52"/>
    </row>
    <row r="173" spans="3:6" s="51" customFormat="1" ht="12">
      <c r="C173" s="52"/>
      <c r="D173" s="52"/>
      <c r="E173" s="53"/>
      <c r="F173" s="52"/>
    </row>
    <row r="174" spans="3:6" s="51" customFormat="1" ht="12">
      <c r="C174" s="52"/>
      <c r="D174" s="52"/>
      <c r="E174" s="53"/>
      <c r="F174" s="52"/>
    </row>
    <row r="175" spans="3:6" s="51" customFormat="1" ht="12">
      <c r="C175" s="52"/>
      <c r="D175" s="52"/>
      <c r="E175" s="53"/>
      <c r="F175" s="52"/>
    </row>
    <row r="176" spans="3:6" s="51" customFormat="1" ht="12">
      <c r="C176" s="52"/>
      <c r="D176" s="52"/>
      <c r="E176" s="53"/>
      <c r="F176" s="52"/>
    </row>
    <row r="177" spans="3:6" s="51" customFormat="1" ht="12">
      <c r="C177" s="52"/>
      <c r="D177" s="52"/>
      <c r="E177" s="53"/>
      <c r="F177" s="52"/>
    </row>
    <row r="178" spans="3:6" s="51" customFormat="1" ht="12">
      <c r="C178" s="52"/>
      <c r="D178" s="52"/>
      <c r="E178" s="53"/>
      <c r="F178" s="52"/>
    </row>
    <row r="179" spans="3:6" s="51" customFormat="1" ht="12">
      <c r="C179" s="52"/>
      <c r="D179" s="52"/>
      <c r="E179" s="53"/>
      <c r="F179" s="52"/>
    </row>
    <row r="180" spans="3:6" s="51" customFormat="1" ht="12">
      <c r="C180" s="52"/>
      <c r="D180" s="52"/>
      <c r="E180" s="53"/>
      <c r="F180" s="52"/>
    </row>
    <row r="181" spans="3:6" s="51" customFormat="1" ht="12">
      <c r="C181" s="52"/>
      <c r="D181" s="52"/>
      <c r="E181" s="53"/>
      <c r="F181" s="52"/>
    </row>
    <row r="182" spans="3:6" s="51" customFormat="1" ht="12">
      <c r="C182" s="52"/>
      <c r="D182" s="52"/>
      <c r="E182" s="53"/>
      <c r="F182" s="52"/>
    </row>
    <row r="183" spans="3:6" s="51" customFormat="1" ht="12">
      <c r="C183" s="52"/>
      <c r="D183" s="52"/>
      <c r="E183" s="53"/>
      <c r="F183" s="52"/>
    </row>
    <row r="184" spans="3:6" s="51" customFormat="1" ht="12">
      <c r="C184" s="52"/>
      <c r="D184" s="52"/>
      <c r="E184" s="53"/>
      <c r="F184" s="52"/>
    </row>
    <row r="185" spans="3:6" s="51" customFormat="1" ht="12">
      <c r="C185" s="52"/>
      <c r="D185" s="52"/>
      <c r="E185" s="53"/>
      <c r="F185" s="52"/>
    </row>
    <row r="186" spans="3:6" s="51" customFormat="1" ht="12">
      <c r="C186" s="52"/>
      <c r="D186" s="52"/>
      <c r="E186" s="53"/>
      <c r="F186" s="52"/>
    </row>
    <row r="187" spans="3:6" s="51" customFormat="1" ht="12">
      <c r="C187" s="52"/>
      <c r="D187" s="52"/>
      <c r="E187" s="53"/>
      <c r="F187" s="52"/>
    </row>
    <row r="188" spans="3:6" s="51" customFormat="1" ht="12">
      <c r="C188" s="52"/>
      <c r="D188" s="52"/>
      <c r="E188" s="53"/>
      <c r="F188" s="52"/>
    </row>
    <row r="189" spans="3:6" s="51" customFormat="1" ht="12">
      <c r="C189" s="52"/>
      <c r="D189" s="52"/>
      <c r="E189" s="53"/>
      <c r="F189" s="52"/>
    </row>
    <row r="190" spans="3:6" s="51" customFormat="1" ht="12">
      <c r="C190" s="52"/>
      <c r="D190" s="52"/>
      <c r="E190" s="53"/>
      <c r="F190" s="52"/>
    </row>
    <row r="191" spans="3:6" s="51" customFormat="1" ht="12">
      <c r="C191" s="52"/>
      <c r="D191" s="52"/>
      <c r="E191" s="53"/>
      <c r="F191" s="52"/>
    </row>
    <row r="192" spans="3:6" s="51" customFormat="1" ht="12">
      <c r="C192" s="52"/>
      <c r="D192" s="52"/>
      <c r="E192" s="53"/>
      <c r="F192" s="52"/>
    </row>
    <row r="193" spans="3:6" s="51" customFormat="1" ht="12">
      <c r="C193" s="52"/>
      <c r="D193" s="52"/>
      <c r="E193" s="53"/>
      <c r="F193" s="52"/>
    </row>
    <row r="194" spans="3:6" s="51" customFormat="1" ht="12">
      <c r="C194" s="52"/>
      <c r="D194" s="52"/>
      <c r="E194" s="53"/>
      <c r="F194" s="52"/>
    </row>
    <row r="195" spans="3:6" s="51" customFormat="1" ht="12">
      <c r="C195" s="52"/>
      <c r="D195" s="52"/>
      <c r="E195" s="53"/>
      <c r="F195" s="52"/>
    </row>
    <row r="196" spans="3:6" s="51" customFormat="1" ht="12">
      <c r="C196" s="52"/>
      <c r="D196" s="52"/>
      <c r="E196" s="53"/>
      <c r="F196" s="52"/>
    </row>
    <row r="197" spans="3:6" s="51" customFormat="1" ht="12">
      <c r="C197" s="52"/>
      <c r="D197" s="52"/>
      <c r="E197" s="53"/>
      <c r="F197" s="52"/>
    </row>
    <row r="198" spans="3:6" s="51" customFormat="1" ht="12">
      <c r="C198" s="52"/>
      <c r="D198" s="52"/>
      <c r="E198" s="53"/>
      <c r="F198" s="52"/>
    </row>
    <row r="199" spans="3:6" s="51" customFormat="1" ht="12">
      <c r="C199" s="52"/>
      <c r="D199" s="52"/>
      <c r="E199" s="53"/>
      <c r="F199" s="52"/>
    </row>
    <row r="200" spans="3:6" s="51" customFormat="1" ht="12">
      <c r="C200" s="52"/>
      <c r="D200" s="52"/>
      <c r="E200" s="53"/>
      <c r="F200" s="52"/>
    </row>
    <row r="201" spans="3:6" s="51" customFormat="1" ht="12">
      <c r="C201" s="52"/>
      <c r="D201" s="52"/>
      <c r="E201" s="53"/>
      <c r="F201" s="52"/>
    </row>
    <row r="202" spans="3:6" s="51" customFormat="1" ht="12">
      <c r="C202" s="52"/>
      <c r="D202" s="52"/>
      <c r="E202" s="53"/>
      <c r="F202" s="52"/>
    </row>
    <row r="203" spans="3:6" s="51" customFormat="1" ht="12">
      <c r="C203" s="52"/>
      <c r="D203" s="52"/>
      <c r="E203" s="53"/>
      <c r="F203" s="52"/>
    </row>
    <row r="204" spans="3:6" s="51" customFormat="1" ht="12">
      <c r="C204" s="52"/>
      <c r="D204" s="52"/>
      <c r="E204" s="53"/>
      <c r="F204" s="52"/>
    </row>
    <row r="205" spans="3:6" s="51" customFormat="1" ht="12">
      <c r="C205" s="52"/>
      <c r="D205" s="52"/>
      <c r="E205" s="53"/>
      <c r="F205" s="52"/>
    </row>
    <row r="206" spans="3:6" s="51" customFormat="1" ht="12">
      <c r="C206" s="52"/>
      <c r="D206" s="52"/>
      <c r="E206" s="53"/>
      <c r="F206" s="52"/>
    </row>
    <row r="207" spans="3:6" s="51" customFormat="1" ht="12">
      <c r="C207" s="52"/>
      <c r="D207" s="52"/>
      <c r="E207" s="53"/>
      <c r="F207" s="52"/>
    </row>
    <row r="208" spans="3:6" s="51" customFormat="1" ht="12">
      <c r="C208" s="52"/>
      <c r="D208" s="52"/>
      <c r="E208" s="53"/>
      <c r="F208" s="52"/>
    </row>
    <row r="209" spans="3:6" s="51" customFormat="1" ht="12">
      <c r="C209" s="52"/>
      <c r="D209" s="52"/>
      <c r="E209" s="53"/>
      <c r="F209" s="52"/>
    </row>
    <row r="210" spans="3:6" s="51" customFormat="1" ht="12">
      <c r="C210" s="52"/>
      <c r="D210" s="52"/>
      <c r="E210" s="53"/>
      <c r="F210" s="52"/>
    </row>
    <row r="211" spans="3:6" s="51" customFormat="1" ht="12">
      <c r="C211" s="52"/>
      <c r="D211" s="52"/>
      <c r="E211" s="53"/>
      <c r="F211" s="52"/>
    </row>
    <row r="212" spans="3:6" s="51" customFormat="1" ht="12">
      <c r="C212" s="52"/>
      <c r="D212" s="52"/>
      <c r="E212" s="53"/>
      <c r="F212" s="52"/>
    </row>
    <row r="213" spans="3:6" s="51" customFormat="1" ht="12">
      <c r="C213" s="52"/>
      <c r="D213" s="52"/>
      <c r="E213" s="53"/>
      <c r="F213" s="52"/>
    </row>
    <row r="214" spans="3:6" s="51" customFormat="1" ht="12">
      <c r="C214" s="52"/>
      <c r="D214" s="52"/>
      <c r="E214" s="53"/>
      <c r="F214" s="52"/>
    </row>
    <row r="215" spans="3:6" s="51" customFormat="1" ht="12">
      <c r="C215" s="52"/>
      <c r="D215" s="52"/>
      <c r="E215" s="53"/>
      <c r="F215" s="52"/>
    </row>
    <row r="216" spans="3:6" s="51" customFormat="1" ht="12">
      <c r="C216" s="52"/>
      <c r="D216" s="52"/>
      <c r="E216" s="53"/>
      <c r="F216" s="52"/>
    </row>
    <row r="217" spans="3:6" s="51" customFormat="1" ht="12">
      <c r="C217" s="52"/>
      <c r="D217" s="52"/>
      <c r="E217" s="53"/>
      <c r="F217" s="52"/>
    </row>
    <row r="218" spans="3:6" s="51" customFormat="1" ht="12">
      <c r="C218" s="52"/>
      <c r="D218" s="52"/>
      <c r="E218" s="53"/>
      <c r="F218" s="52"/>
    </row>
    <row r="219" spans="3:6" s="51" customFormat="1" ht="12">
      <c r="C219" s="52"/>
      <c r="D219" s="52"/>
      <c r="E219" s="53"/>
      <c r="F219" s="52"/>
    </row>
    <row r="220" spans="3:6" s="51" customFormat="1" ht="12">
      <c r="C220" s="52"/>
      <c r="D220" s="52"/>
      <c r="E220" s="53"/>
      <c r="F220" s="52"/>
    </row>
    <row r="221" spans="3:6" s="51" customFormat="1" ht="12">
      <c r="C221" s="52"/>
      <c r="D221" s="52"/>
      <c r="E221" s="53"/>
      <c r="F221" s="52"/>
    </row>
    <row r="222" spans="3:6" s="51" customFormat="1" ht="12">
      <c r="C222" s="52"/>
      <c r="D222" s="52"/>
      <c r="E222" s="53"/>
      <c r="F222" s="52"/>
    </row>
    <row r="223" spans="3:6" s="51" customFormat="1" ht="12">
      <c r="C223" s="52"/>
      <c r="D223" s="52"/>
      <c r="E223" s="53"/>
      <c r="F223" s="52"/>
    </row>
    <row r="224" spans="3:6" s="51" customFormat="1" ht="12">
      <c r="C224" s="52"/>
      <c r="D224" s="52"/>
      <c r="E224" s="53"/>
      <c r="F224" s="52"/>
    </row>
    <row r="225" spans="3:6" s="51" customFormat="1" ht="12">
      <c r="C225" s="52"/>
      <c r="D225" s="52"/>
      <c r="E225" s="53"/>
      <c r="F225" s="52"/>
    </row>
    <row r="226" spans="3:6" s="51" customFormat="1" ht="12">
      <c r="C226" s="52"/>
      <c r="D226" s="52"/>
      <c r="E226" s="53"/>
      <c r="F226" s="52"/>
    </row>
    <row r="227" spans="3:6" s="51" customFormat="1" ht="12">
      <c r="C227" s="52"/>
      <c r="D227" s="52"/>
      <c r="E227" s="53"/>
      <c r="F227" s="52"/>
    </row>
    <row r="228" spans="3:6" s="51" customFormat="1" ht="12">
      <c r="C228" s="52"/>
      <c r="D228" s="52"/>
      <c r="E228" s="53"/>
      <c r="F228" s="52"/>
    </row>
    <row r="229" spans="3:6" s="51" customFormat="1" ht="12">
      <c r="C229" s="52"/>
      <c r="D229" s="52"/>
      <c r="E229" s="53"/>
      <c r="F229" s="52"/>
    </row>
    <row r="230" spans="3:6" s="51" customFormat="1" ht="12">
      <c r="C230" s="52"/>
      <c r="D230" s="52"/>
      <c r="E230" s="53"/>
      <c r="F230" s="52"/>
    </row>
    <row r="231" spans="3:6" s="51" customFormat="1" ht="12">
      <c r="C231" s="52"/>
      <c r="D231" s="52"/>
      <c r="E231" s="53"/>
      <c r="F231" s="52"/>
    </row>
    <row r="232" spans="3:6" s="51" customFormat="1" ht="12">
      <c r="C232" s="52"/>
      <c r="D232" s="52"/>
      <c r="E232" s="53"/>
      <c r="F232" s="52"/>
    </row>
    <row r="233" spans="3:6" s="51" customFormat="1" ht="12">
      <c r="C233" s="52"/>
      <c r="D233" s="52"/>
      <c r="E233" s="53"/>
      <c r="F233" s="52"/>
    </row>
    <row r="234" spans="3:6" s="51" customFormat="1" ht="12">
      <c r="C234" s="52"/>
      <c r="D234" s="52"/>
      <c r="E234" s="53"/>
      <c r="F234" s="52"/>
    </row>
    <row r="235" spans="3:6" s="51" customFormat="1" ht="12">
      <c r="C235" s="52"/>
      <c r="D235" s="52"/>
      <c r="E235" s="53"/>
      <c r="F235" s="52"/>
    </row>
    <row r="236" spans="3:6" s="51" customFormat="1" ht="12">
      <c r="C236" s="52"/>
      <c r="D236" s="52"/>
      <c r="E236" s="53"/>
      <c r="F236" s="52"/>
    </row>
    <row r="237" spans="3:6" s="51" customFormat="1" ht="12">
      <c r="C237" s="52"/>
      <c r="D237" s="52"/>
      <c r="E237" s="53"/>
      <c r="F237" s="52"/>
    </row>
    <row r="238" spans="3:6" s="51" customFormat="1" ht="12">
      <c r="C238" s="52"/>
      <c r="D238" s="52"/>
      <c r="E238" s="53"/>
      <c r="F238" s="52"/>
    </row>
    <row r="239" spans="3:6" s="51" customFormat="1" ht="12">
      <c r="C239" s="52"/>
      <c r="D239" s="52"/>
      <c r="E239" s="53"/>
      <c r="F239" s="52"/>
    </row>
    <row r="240" spans="3:6" s="51" customFormat="1" ht="12">
      <c r="C240" s="52"/>
      <c r="D240" s="52"/>
      <c r="E240" s="53"/>
      <c r="F240" s="52"/>
    </row>
    <row r="241" spans="3:6" s="51" customFormat="1" ht="12">
      <c r="C241" s="52"/>
      <c r="D241" s="52"/>
      <c r="E241" s="53"/>
      <c r="F241" s="52"/>
    </row>
    <row r="242" spans="3:6" s="51" customFormat="1" ht="12">
      <c r="C242" s="52"/>
      <c r="D242" s="52"/>
      <c r="E242" s="53"/>
      <c r="F242" s="52"/>
    </row>
    <row r="243" spans="3:6" s="51" customFormat="1" ht="12">
      <c r="C243" s="52"/>
      <c r="D243" s="52"/>
      <c r="E243" s="53"/>
      <c r="F243" s="52"/>
    </row>
    <row r="244" spans="3:6" s="51" customFormat="1" ht="12">
      <c r="C244" s="52"/>
      <c r="D244" s="52"/>
      <c r="E244" s="53"/>
      <c r="F244" s="52"/>
    </row>
    <row r="245" spans="3:6" s="51" customFormat="1" ht="12">
      <c r="C245" s="52"/>
      <c r="D245" s="52"/>
      <c r="E245" s="53"/>
      <c r="F245" s="52"/>
    </row>
    <row r="246" spans="3:6" s="51" customFormat="1" ht="12">
      <c r="C246" s="52"/>
      <c r="D246" s="52"/>
      <c r="E246" s="53"/>
      <c r="F246" s="52"/>
    </row>
    <row r="247" spans="3:6" s="51" customFormat="1" ht="12">
      <c r="C247" s="52"/>
      <c r="D247" s="52"/>
      <c r="E247" s="53"/>
      <c r="F247" s="52"/>
    </row>
    <row r="248" spans="3:6" s="51" customFormat="1" ht="12">
      <c r="C248" s="52"/>
      <c r="D248" s="52"/>
      <c r="E248" s="53"/>
      <c r="F248" s="52"/>
    </row>
    <row r="249" spans="3:6" s="51" customFormat="1" ht="12">
      <c r="C249" s="52"/>
      <c r="D249" s="52"/>
      <c r="E249" s="53"/>
      <c r="F249" s="52"/>
    </row>
    <row r="250" spans="3:6" s="51" customFormat="1" ht="12">
      <c r="C250" s="52"/>
      <c r="D250" s="52"/>
      <c r="E250" s="53"/>
      <c r="F250" s="52"/>
    </row>
    <row r="251" spans="3:6" s="51" customFormat="1" ht="12">
      <c r="C251" s="52"/>
      <c r="D251" s="52"/>
      <c r="E251" s="53"/>
      <c r="F251" s="52"/>
    </row>
    <row r="252" spans="3:6" s="51" customFormat="1" ht="12">
      <c r="C252" s="52"/>
      <c r="D252" s="52"/>
      <c r="E252" s="53"/>
      <c r="F252" s="52"/>
    </row>
    <row r="253" spans="3:6" s="51" customFormat="1" ht="12">
      <c r="C253" s="52"/>
      <c r="D253" s="52"/>
      <c r="E253" s="53"/>
      <c r="F253" s="52"/>
    </row>
    <row r="254" spans="3:6" s="51" customFormat="1" ht="12">
      <c r="C254" s="52"/>
      <c r="D254" s="52"/>
      <c r="E254" s="53"/>
      <c r="F254" s="52"/>
    </row>
    <row r="255" spans="3:6" s="51" customFormat="1" ht="12">
      <c r="C255" s="52"/>
      <c r="D255" s="52"/>
      <c r="E255" s="53"/>
      <c r="F255" s="52"/>
    </row>
    <row r="256" spans="3:6" s="51" customFormat="1" ht="12">
      <c r="C256" s="52"/>
      <c r="D256" s="52"/>
      <c r="E256" s="53"/>
      <c r="F256" s="52"/>
    </row>
    <row r="257" spans="3:6" s="51" customFormat="1" ht="12">
      <c r="C257" s="52"/>
      <c r="D257" s="52"/>
      <c r="E257" s="53"/>
      <c r="F257" s="52"/>
    </row>
    <row r="258" spans="3:6" s="51" customFormat="1" ht="12">
      <c r="C258" s="52"/>
      <c r="D258" s="52"/>
      <c r="E258" s="53"/>
      <c r="F258" s="52"/>
    </row>
    <row r="259" spans="3:6" s="51" customFormat="1" ht="12">
      <c r="C259" s="52"/>
      <c r="D259" s="52"/>
      <c r="E259" s="53"/>
      <c r="F259" s="52"/>
    </row>
    <row r="260" spans="3:6" s="51" customFormat="1" ht="12">
      <c r="C260" s="52"/>
      <c r="D260" s="52"/>
      <c r="E260" s="53"/>
      <c r="F260" s="52"/>
    </row>
    <row r="261" spans="3:6" s="51" customFormat="1" ht="12">
      <c r="C261" s="52"/>
      <c r="D261" s="52"/>
      <c r="E261" s="53"/>
      <c r="F261" s="52"/>
    </row>
    <row r="262" spans="3:6" s="51" customFormat="1" ht="12">
      <c r="C262" s="52"/>
      <c r="D262" s="52"/>
      <c r="E262" s="53"/>
      <c r="F262" s="52"/>
    </row>
    <row r="263" spans="3:6" s="51" customFormat="1" ht="12">
      <c r="C263" s="52"/>
      <c r="D263" s="52"/>
      <c r="E263" s="53"/>
      <c r="F263" s="52"/>
    </row>
    <row r="264" spans="3:6" s="51" customFormat="1" ht="12">
      <c r="C264" s="52"/>
      <c r="D264" s="52"/>
      <c r="E264" s="53"/>
      <c r="F264" s="52"/>
    </row>
    <row r="265" spans="3:6" s="51" customFormat="1" ht="12">
      <c r="C265" s="52"/>
      <c r="D265" s="52"/>
      <c r="E265" s="53"/>
      <c r="F265" s="52"/>
    </row>
    <row r="266" spans="3:6" s="51" customFormat="1" ht="12">
      <c r="C266" s="52"/>
      <c r="D266" s="52"/>
      <c r="E266" s="53"/>
      <c r="F266" s="52"/>
    </row>
    <row r="267" spans="3:6" s="51" customFormat="1" ht="12">
      <c r="C267" s="52"/>
      <c r="D267" s="52"/>
      <c r="E267" s="53"/>
      <c r="F267" s="52"/>
    </row>
    <row r="268" spans="3:6" s="51" customFormat="1" ht="12">
      <c r="C268" s="52"/>
      <c r="D268" s="52"/>
      <c r="E268" s="53"/>
      <c r="F268" s="52"/>
    </row>
    <row r="269" spans="3:6" s="51" customFormat="1" ht="12">
      <c r="C269" s="52"/>
      <c r="D269" s="52"/>
      <c r="E269" s="53"/>
      <c r="F269" s="52"/>
    </row>
    <row r="270" spans="3:6" s="51" customFormat="1" ht="12">
      <c r="C270" s="52"/>
      <c r="D270" s="52"/>
      <c r="E270" s="53"/>
      <c r="F270" s="52"/>
    </row>
    <row r="271" spans="3:6" s="51" customFormat="1" ht="12">
      <c r="C271" s="52"/>
      <c r="D271" s="52"/>
      <c r="E271" s="53"/>
      <c r="F271" s="52"/>
    </row>
    <row r="272" spans="3:6" s="51" customFormat="1" ht="12">
      <c r="C272" s="52"/>
      <c r="D272" s="52"/>
      <c r="E272" s="53"/>
      <c r="F272" s="52"/>
    </row>
    <row r="273" spans="3:6" s="51" customFormat="1" ht="12">
      <c r="C273" s="52"/>
      <c r="D273" s="52"/>
      <c r="E273" s="53"/>
      <c r="F273" s="52"/>
    </row>
    <row r="274" spans="3:6" s="51" customFormat="1" ht="12">
      <c r="C274" s="52"/>
      <c r="D274" s="52"/>
      <c r="E274" s="53"/>
      <c r="F274" s="52"/>
    </row>
    <row r="275" spans="3:6" s="51" customFormat="1" ht="12">
      <c r="C275" s="52"/>
      <c r="D275" s="52"/>
      <c r="E275" s="53"/>
      <c r="F275" s="52"/>
    </row>
    <row r="276" spans="3:6" s="51" customFormat="1" ht="12">
      <c r="C276" s="52"/>
      <c r="D276" s="52"/>
      <c r="E276" s="53"/>
      <c r="F276" s="52"/>
    </row>
    <row r="277" spans="3:6" s="51" customFormat="1" ht="12">
      <c r="C277" s="52"/>
      <c r="D277" s="52"/>
      <c r="E277" s="53"/>
      <c r="F277" s="52"/>
    </row>
    <row r="278" spans="3:6" s="51" customFormat="1" ht="12">
      <c r="C278" s="52"/>
      <c r="D278" s="52"/>
      <c r="E278" s="53"/>
      <c r="F278" s="52"/>
    </row>
    <row r="279" spans="3:6" s="51" customFormat="1" ht="12">
      <c r="C279" s="52"/>
      <c r="D279" s="52"/>
      <c r="E279" s="53"/>
      <c r="F279" s="52"/>
    </row>
    <row r="280" spans="3:6" s="51" customFormat="1" ht="12">
      <c r="C280" s="52"/>
      <c r="D280" s="52"/>
      <c r="E280" s="53"/>
      <c r="F280" s="52"/>
    </row>
    <row r="281" spans="3:6" s="51" customFormat="1" ht="12">
      <c r="C281" s="52"/>
      <c r="D281" s="52"/>
      <c r="E281" s="53"/>
      <c r="F281" s="52"/>
    </row>
    <row r="282" spans="3:6" s="51" customFormat="1" ht="12">
      <c r="C282" s="52"/>
      <c r="D282" s="52"/>
      <c r="E282" s="53"/>
      <c r="F282" s="52"/>
    </row>
    <row r="283" spans="3:6" s="51" customFormat="1" ht="12">
      <c r="C283" s="52"/>
      <c r="D283" s="52"/>
      <c r="E283" s="53"/>
      <c r="F283" s="52"/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9.140625" defaultRowHeight="12.75"/>
  <cols>
    <col min="2" max="2" width="4.00390625" style="0" customWidth="1"/>
    <col min="8" max="8" width="13.421875" style="0" customWidth="1"/>
    <col min="9" max="9" width="13.140625" style="0" customWidth="1"/>
    <col min="10" max="10" width="12.7109375" style="0" customWidth="1"/>
  </cols>
  <sheetData>
    <row r="1" ht="27" customHeight="1">
      <c r="F1" s="70" t="s">
        <v>91</v>
      </c>
    </row>
    <row r="2" spans="1:10" ht="18">
      <c r="A2" s="71" t="s">
        <v>92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">
      <c r="A3" s="71" t="s">
        <v>93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8">
      <c r="A4" s="71" t="s">
        <v>94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8">
      <c r="A5" s="71" t="s">
        <v>95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8">
      <c r="A6" s="71" t="s">
        <v>96</v>
      </c>
      <c r="B6" s="72"/>
      <c r="C6" s="72"/>
      <c r="D6" s="72"/>
      <c r="E6" s="72"/>
      <c r="F6" s="72"/>
      <c r="G6" s="72"/>
      <c r="H6" s="72"/>
      <c r="I6" s="72"/>
      <c r="J6" s="72"/>
    </row>
    <row r="8" spans="2:9" ht="12.75">
      <c r="B8" s="73" t="s">
        <v>97</v>
      </c>
      <c r="C8" t="s">
        <v>98</v>
      </c>
      <c r="I8">
        <v>0.422</v>
      </c>
    </row>
    <row r="9" ht="12.75">
      <c r="B9" s="73"/>
    </row>
    <row r="10" spans="2:9" ht="12.75">
      <c r="B10" s="73" t="s">
        <v>99</v>
      </c>
      <c r="C10" t="s">
        <v>100</v>
      </c>
      <c r="I10">
        <f>+'[5]Alabama'!$R$60</f>
        <v>0.571</v>
      </c>
    </row>
    <row r="12" spans="2:9" ht="12.75">
      <c r="B12" s="73" t="s">
        <v>101</v>
      </c>
      <c r="C12" t="s">
        <v>102</v>
      </c>
      <c r="I12" s="74">
        <f>+'[6]Development of Balancing'!$C$28</f>
        <v>891581443</v>
      </c>
    </row>
    <row r="14" spans="2:9" ht="12.75">
      <c r="B14" s="73" t="s">
        <v>103</v>
      </c>
      <c r="C14" t="s">
        <v>104</v>
      </c>
      <c r="I14" s="75">
        <f>+I10*I12</f>
        <v>509093003.95299995</v>
      </c>
    </row>
    <row r="16" spans="2:9" ht="12.75">
      <c r="B16" s="73" t="s">
        <v>105</v>
      </c>
      <c r="C16" t="s">
        <v>106</v>
      </c>
      <c r="I16" s="75">
        <f>+'[6]Development of Balancing'!$C$40</f>
        <v>489609617.9258648</v>
      </c>
    </row>
    <row r="17" spans="2:9" ht="12.75">
      <c r="B17" s="73"/>
      <c r="I17" s="75"/>
    </row>
    <row r="18" spans="2:10" ht="12.75">
      <c r="B18" s="73" t="s">
        <v>107</v>
      </c>
      <c r="C18" t="s">
        <v>108</v>
      </c>
      <c r="I18" s="75">
        <f>+I14-I16</f>
        <v>19483386.027135134</v>
      </c>
      <c r="J18" s="76"/>
    </row>
    <row r="19" spans="2:10" ht="12.75">
      <c r="B19" s="73"/>
      <c r="I19" s="75"/>
      <c r="J19" s="76"/>
    </row>
    <row r="20" spans="2:10" ht="12.75">
      <c r="B20" s="73" t="s">
        <v>109</v>
      </c>
      <c r="C20" t="s">
        <v>110</v>
      </c>
      <c r="I20" s="74">
        <v>7548625</v>
      </c>
      <c r="J20" s="76"/>
    </row>
    <row r="22" spans="2:10" ht="12.75">
      <c r="B22" s="73" t="s">
        <v>111</v>
      </c>
      <c r="C22" t="s">
        <v>112</v>
      </c>
      <c r="I22" s="75">
        <f>+I20*I10*I8</f>
        <v>1818931.77725</v>
      </c>
      <c r="J22" s="77"/>
    </row>
    <row r="24" spans="2:9" ht="12.75">
      <c r="B24" s="73" t="s">
        <v>113</v>
      </c>
      <c r="C24" t="s">
        <v>114</v>
      </c>
      <c r="I24">
        <v>0.457</v>
      </c>
    </row>
    <row r="26" spans="2:3" ht="12.75">
      <c r="B26" s="73" t="s">
        <v>115</v>
      </c>
      <c r="C26" t="s">
        <v>116</v>
      </c>
    </row>
    <row r="27" spans="2:9" ht="12.75">
      <c r="B27" s="73"/>
      <c r="C27" t="s">
        <v>117</v>
      </c>
      <c r="I27" s="75">
        <f>+I22*I24</f>
        <v>831251.82220325</v>
      </c>
    </row>
    <row r="29" spans="2:9" ht="12.75">
      <c r="B29" s="73" t="s">
        <v>118</v>
      </c>
      <c r="C29" t="s">
        <v>119</v>
      </c>
      <c r="I29" s="78">
        <v>0.001493145968720294</v>
      </c>
    </row>
    <row r="31" spans="2:9" ht="12.75">
      <c r="B31" s="73" t="s">
        <v>120</v>
      </c>
      <c r="C31" t="s">
        <v>121</v>
      </c>
      <c r="I31" s="75">
        <f>+I29*I18</f>
        <v>29091.53930343813</v>
      </c>
    </row>
    <row r="33" spans="2:9" ht="12.75">
      <c r="B33" s="73" t="s">
        <v>122</v>
      </c>
      <c r="C33" t="s">
        <v>123</v>
      </c>
      <c r="I33" s="76">
        <f>+I22+I31</f>
        <v>1848023.316553438</v>
      </c>
    </row>
    <row r="35" spans="2:9" ht="12.75">
      <c r="B35" s="73" t="s">
        <v>124</v>
      </c>
      <c r="C35" t="s">
        <v>125</v>
      </c>
      <c r="I35" s="79">
        <f>+I33/I20/I10</f>
        <v>0.4287493623123192</v>
      </c>
    </row>
    <row r="37" spans="2:9" ht="12.75">
      <c r="B37" s="73" t="s">
        <v>126</v>
      </c>
      <c r="C37" s="25" t="s">
        <v>127</v>
      </c>
      <c r="I37" s="27">
        <f>+I35*I10</f>
        <v>0.24481588588033423</v>
      </c>
    </row>
  </sheetData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A1" sqref="A1"/>
    </sheetView>
  </sheetViews>
  <sheetFormatPr defaultColWidth="9.140625" defaultRowHeight="12.75"/>
  <cols>
    <col min="5" max="5" width="10.57421875" style="0" bestFit="1" customWidth="1"/>
    <col min="10" max="10" width="14.00390625" style="0" customWidth="1"/>
    <col min="11" max="11" width="10.7109375" style="0" customWidth="1"/>
  </cols>
  <sheetData>
    <row r="1" ht="18">
      <c r="F1" s="85" t="s">
        <v>128</v>
      </c>
    </row>
    <row r="4" ht="12.75">
      <c r="F4" s="24" t="s">
        <v>129</v>
      </c>
    </row>
    <row r="5" ht="12.75">
      <c r="F5" s="24" t="s">
        <v>130</v>
      </c>
    </row>
    <row r="6" spans="6:7" ht="12.75">
      <c r="F6" s="24" t="s">
        <v>131</v>
      </c>
      <c r="G6" s="80"/>
    </row>
    <row r="7" ht="12.75">
      <c r="B7" s="27"/>
    </row>
    <row r="9" spans="4:9" ht="12.75">
      <c r="D9" s="81" t="s">
        <v>10</v>
      </c>
      <c r="E9" s="81" t="s">
        <v>11</v>
      </c>
      <c r="F9" s="81" t="s">
        <v>132</v>
      </c>
      <c r="G9" s="81" t="s">
        <v>13</v>
      </c>
      <c r="H9" s="81" t="s">
        <v>14</v>
      </c>
      <c r="I9" s="81" t="s">
        <v>15</v>
      </c>
    </row>
    <row r="11" spans="3:9" ht="12.75">
      <c r="C11">
        <v>1990</v>
      </c>
      <c r="D11" s="28">
        <f>+'[7]ARKANSAS'!$G31</f>
        <v>0.2860068153331361</v>
      </c>
      <c r="E11" s="28">
        <f>+'[7]LOUISIANA'!$G31</f>
        <v>0.8640878546491517</v>
      </c>
      <c r="F11" s="28">
        <f>+'[7]MISSISSIPPI'!$G31</f>
        <v>0</v>
      </c>
      <c r="G11" s="28">
        <f>+'[7]ALABAMA'!$G31</f>
        <v>1.1136829832199675</v>
      </c>
      <c r="H11" s="28">
        <f>+'[7]GEORGIA'!$G31</f>
        <v>0.5854092408499758</v>
      </c>
      <c r="I11" s="28">
        <f>+'[7]TENNESSEE'!$G31</f>
        <v>0.4270740421740725</v>
      </c>
    </row>
    <row r="12" spans="3:9" ht="12.75">
      <c r="C12">
        <v>1991</v>
      </c>
      <c r="D12" s="28">
        <f>+'[7]ARKANSAS'!$G32</f>
        <v>0.41427658921102695</v>
      </c>
      <c r="E12" s="28">
        <f>+'[7]LOUISIANA'!$G32</f>
        <v>0.7210226267009017</v>
      </c>
      <c r="F12" s="28">
        <f>+'[7]MISSISSIPPI'!$G32</f>
        <v>1.3182636665626752</v>
      </c>
      <c r="G12" s="28">
        <f>+'[7]ALABAMA'!$G32</f>
        <v>1.016875867434254</v>
      </c>
      <c r="H12" s="28">
        <f>+'[7]GEORGIA'!$G32</f>
        <v>0.25133629797985935</v>
      </c>
      <c r="I12" s="28">
        <f>+'[7]TENNESSEE'!$G32</f>
        <v>0.42669295624864684</v>
      </c>
    </row>
    <row r="13" spans="3:9" ht="12.75">
      <c r="C13">
        <v>1992</v>
      </c>
      <c r="D13" s="28">
        <f>+'[7]ARKANSAS'!$G33</f>
        <v>0.18485663767131355</v>
      </c>
      <c r="E13" s="28">
        <f>+'[7]LOUISIANA'!$G33</f>
        <v>0.606425301635259</v>
      </c>
      <c r="F13" s="28">
        <f>+'[7]MISSISSIPPI'!$G33</f>
        <v>0.1606253680998019</v>
      </c>
      <c r="G13" s="28">
        <f>+'[7]ALABAMA'!$G33</f>
        <v>0.17709147682939658</v>
      </c>
      <c r="H13" s="28">
        <f>+'[7]GEORGIA'!$G33</f>
        <v>0.35899047698210446</v>
      </c>
      <c r="I13" s="28">
        <f>+'[7]TENNESSEE'!$G33</f>
        <v>0.007348088445662242</v>
      </c>
    </row>
    <row r="14" spans="3:9" ht="12.75">
      <c r="C14">
        <v>1993</v>
      </c>
      <c r="D14" s="28">
        <f>+'[7]ARKANSAS'!$G34</f>
        <v>0.033224043715846995</v>
      </c>
      <c r="E14" s="28">
        <f>+'[7]LOUISIANA'!$G34</f>
        <v>0.18975436211433722</v>
      </c>
      <c r="F14" s="28">
        <f>+'[7]MISSISSIPPI'!$G34</f>
        <v>0.08627832805104342</v>
      </c>
      <c r="G14" s="28">
        <f>+'[7]ALABAMA'!$G34</f>
        <v>0.9298738446744588</v>
      </c>
      <c r="H14" s="28">
        <f>+'[7]GEORGIA'!$G34</f>
        <v>0.9028059310220965</v>
      </c>
      <c r="I14" s="28">
        <f>+'[7]TENNESSEE'!$G34</f>
        <v>0.31884291438466156</v>
      </c>
    </row>
    <row r="15" spans="3:9" ht="12.75">
      <c r="C15">
        <v>1994</v>
      </c>
      <c r="D15" s="28">
        <f>+'[7]ARKANSAS'!$G35</f>
        <v>0.7636056156829654</v>
      </c>
      <c r="E15" s="28">
        <f>+'[7]LOUISIANA'!$G35</f>
        <v>0.09368205189260641</v>
      </c>
      <c r="F15" s="28">
        <f>+'[7]MISSISSIPPI'!$G35</f>
        <v>1.1236854932771978</v>
      </c>
      <c r="G15" s="28">
        <f>+'[7]ALABAMA'!$G35</f>
        <v>0.8160037349024216</v>
      </c>
      <c r="H15" s="28">
        <f>+'[7]GEORGIA'!$G35</f>
        <v>0.6941836145753576</v>
      </c>
      <c r="I15" s="28">
        <f>+'[7]TENNESSEE'!$G35</f>
        <v>1.815141272930028</v>
      </c>
    </row>
    <row r="16" spans="3:9" ht="12.75">
      <c r="C16">
        <v>1995</v>
      </c>
      <c r="D16" s="28">
        <f>+'[7]ARKANSAS'!$G36</f>
        <v>0.5598724399654649</v>
      </c>
      <c r="E16" s="28">
        <f>+'[7]LOUISIANA'!$G36</f>
        <v>1.687311935914644</v>
      </c>
      <c r="F16" s="28">
        <f>+'[7]MISSISSIPPI'!$G36</f>
        <v>0.2333121751213738</v>
      </c>
      <c r="G16" s="28">
        <f>+'[7]ALABAMA'!$G36</f>
        <v>0.8911249636506863</v>
      </c>
      <c r="H16" s="28">
        <f>+'[7]GEORGIA'!$G36</f>
        <v>0.1776628362314965</v>
      </c>
      <c r="I16" s="28">
        <f>+'[7]TENNESSEE'!$G36</f>
        <v>0.7025599161401828</v>
      </c>
    </row>
    <row r="17" spans="3:9" ht="12.75">
      <c r="C17">
        <v>1996</v>
      </c>
      <c r="D17" s="28">
        <f>+'[7]ARKANSAS'!$G37</f>
        <v>5.65473396370868</v>
      </c>
      <c r="E17" s="28">
        <f>+'[7]LOUISIANA'!$G37</f>
        <v>0.9290695144316616</v>
      </c>
      <c r="F17" s="28">
        <f>+'[7]MISSISSIPPI'!$G37</f>
        <v>1.5724914748100833</v>
      </c>
      <c r="G17" s="28">
        <f>+'[7]ALABAMA'!$G37</f>
        <v>1.1505904547592272</v>
      </c>
      <c r="H17" s="28">
        <f>+'[7]GEORGIA'!$G37</f>
        <v>0.23673458480239487</v>
      </c>
      <c r="I17" s="28">
        <f>+'[7]TENNESSEE'!$G37</f>
        <v>0.599192254963715</v>
      </c>
    </row>
    <row r="18" spans="3:9" ht="12.75">
      <c r="C18">
        <v>1997</v>
      </c>
      <c r="D18" s="28">
        <f>+'[7]ARKANSAS'!$G38</f>
        <v>0.8690448329195327</v>
      </c>
      <c r="E18" s="28">
        <f>+'[7]LOUISIANA'!$G38</f>
        <v>0.36730091800155173</v>
      </c>
      <c r="F18" s="28">
        <f>+'[7]MISSISSIPPI'!$G38</f>
        <v>0.06669549358654218</v>
      </c>
      <c r="G18" s="28">
        <f>+'[7]ALABAMA'!$G38</f>
        <v>0.2265271358292852</v>
      </c>
      <c r="H18" s="28">
        <f>+'[7]GEORGIA'!$G38</f>
        <v>0.12113855027032547</v>
      </c>
      <c r="I18" s="28">
        <f>+'[7]TENNESSEE'!$G38</f>
        <v>0.8081328403786805</v>
      </c>
    </row>
    <row r="19" spans="3:9" ht="12.75">
      <c r="C19">
        <v>1998</v>
      </c>
      <c r="D19" s="28">
        <f>+'[7]ARKANSAS'!$G39</f>
        <v>0.07387277412854347</v>
      </c>
      <c r="E19" s="28">
        <f>+'[7]LOUISIANA'!$G39</f>
        <v>0.2735115237240893</v>
      </c>
      <c r="F19" s="28">
        <f>+'[7]MISSISSIPPI'!$G39</f>
        <v>0.45196785229305936</v>
      </c>
      <c r="G19" s="28">
        <f>+'[7]ALABAMA'!$G39</f>
        <v>1.5975104612201243</v>
      </c>
      <c r="H19" s="28">
        <f>+'[7]GEORGIA'!$G39</f>
        <v>1.2555012487979595</v>
      </c>
      <c r="I19" s="28">
        <f>+'[7]TENNESSEE'!$G39</f>
        <v>1.3324901952341948</v>
      </c>
    </row>
    <row r="20" spans="3:11" ht="12.75">
      <c r="C20">
        <v>1999</v>
      </c>
      <c r="D20" s="28">
        <f>+'[7]ARKANSAS'!$G40</f>
        <v>3.055568510711868</v>
      </c>
      <c r="E20" s="28">
        <f>+'[7]LOUISIANA'!$G40</f>
        <v>0.4609556034084109</v>
      </c>
      <c r="F20" s="28">
        <f>+'[7]MISSISSIPPI'!$G40</f>
        <v>0.11857043754637527</v>
      </c>
      <c r="G20" s="28">
        <f>+'[7]ALABAMA'!$G40</f>
        <v>0.03528838024639131</v>
      </c>
      <c r="H20" s="28">
        <f>+'[7]GEORGIA'!$G40</f>
        <v>0.21264711194675562</v>
      </c>
      <c r="I20" s="28">
        <f>+'[7]TENNESSEE'!$G40</f>
        <v>0.9646870609101014</v>
      </c>
      <c r="J20" s="23" t="s">
        <v>133</v>
      </c>
      <c r="K20" s="82" t="s">
        <v>134</v>
      </c>
    </row>
    <row r="21" spans="3:11" ht="12.75">
      <c r="C21">
        <v>2000</v>
      </c>
      <c r="D21" s="28">
        <v>2.003</v>
      </c>
      <c r="E21" s="28">
        <v>5.2067</v>
      </c>
      <c r="F21" s="28">
        <v>0.14</v>
      </c>
      <c r="G21" s="28">
        <v>0.9566</v>
      </c>
      <c r="H21" s="28">
        <v>0.451</v>
      </c>
      <c r="I21" s="28">
        <v>0.1519</v>
      </c>
      <c r="J21" s="32" t="s">
        <v>135</v>
      </c>
      <c r="K21" s="32" t="s">
        <v>136</v>
      </c>
    </row>
    <row r="22" spans="3:11" ht="12.75">
      <c r="C22" t="s">
        <v>137</v>
      </c>
      <c r="D22" s="28">
        <f aca="true" t="shared" si="0" ref="D22:I22">AVERAGE(D11:D21)</f>
        <v>1.2634602020953072</v>
      </c>
      <c r="E22" s="28">
        <f t="shared" si="0"/>
        <v>1.0363474265884194</v>
      </c>
      <c r="F22" s="28">
        <f t="shared" si="0"/>
        <v>0.4792627535771047</v>
      </c>
      <c r="G22" s="28">
        <f t="shared" si="0"/>
        <v>0.8101063002514739</v>
      </c>
      <c r="H22" s="28">
        <f t="shared" si="0"/>
        <v>0.47703726304166594</v>
      </c>
      <c r="I22" s="28">
        <f t="shared" si="0"/>
        <v>0.6867328674372678</v>
      </c>
      <c r="J22" s="31">
        <f>+AVERAGE(D22:I22)</f>
        <v>0.7921578021652066</v>
      </c>
      <c r="K22" s="26">
        <f>VAR(D22:I22)</f>
        <v>0.09807907118204548</v>
      </c>
    </row>
    <row r="23" ht="12.75">
      <c r="J23" s="83" t="s">
        <v>138</v>
      </c>
    </row>
    <row r="24" spans="1:10" s="27" customFormat="1" ht="12.75">
      <c r="A24" s="27" t="s">
        <v>30</v>
      </c>
      <c r="D24" s="27">
        <f aca="true" t="shared" si="1" ref="D24:I24">VAR(D11:D21)</f>
        <v>2.9710823216982893</v>
      </c>
      <c r="E24" s="27">
        <f t="shared" si="1"/>
        <v>2.1106995473472225</v>
      </c>
      <c r="F24" s="27">
        <f t="shared" si="1"/>
        <v>0.32766581709613224</v>
      </c>
      <c r="G24" s="27">
        <f t="shared" si="1"/>
        <v>0.2254865917835076</v>
      </c>
      <c r="H24" s="27">
        <f t="shared" si="1"/>
        <v>0.12556725380525777</v>
      </c>
      <c r="I24" s="27">
        <f t="shared" si="1"/>
        <v>0.28082147499140797</v>
      </c>
      <c r="J24" s="26">
        <f>+AVERAGE(D24:I24)</f>
        <v>1.0068871677869697</v>
      </c>
    </row>
    <row r="25" spans="1:9" ht="12.75">
      <c r="A25" t="s">
        <v>35</v>
      </c>
      <c r="D25" s="27">
        <f aca="true" t="shared" si="2" ref="D25:I25">0.5*D24+0.5*$J$24</f>
        <v>1.9889847447426297</v>
      </c>
      <c r="E25" s="27">
        <f t="shared" si="2"/>
        <v>1.558793357567096</v>
      </c>
      <c r="F25" s="27">
        <f t="shared" si="2"/>
        <v>0.667276492441551</v>
      </c>
      <c r="G25" s="27">
        <f t="shared" si="2"/>
        <v>0.6161868797852387</v>
      </c>
      <c r="H25" s="27">
        <f t="shared" si="2"/>
        <v>0.5662272107961137</v>
      </c>
      <c r="I25" s="27">
        <f t="shared" si="2"/>
        <v>0.6438543213891889</v>
      </c>
    </row>
    <row r="27" spans="1:3" ht="12.75">
      <c r="A27" t="s">
        <v>36</v>
      </c>
      <c r="C27" s="26">
        <f>VAR(D11:I21)</f>
        <v>1.0124242920343178</v>
      </c>
    </row>
    <row r="28" spans="1:3" ht="12.75">
      <c r="A28" t="s">
        <v>37</v>
      </c>
      <c r="C28" s="26">
        <f>+MAX(0,(C27-J24))*0.5+K22*0.5</f>
        <v>0.051808097714696785</v>
      </c>
    </row>
    <row r="29" ht="12.75">
      <c r="C29" s="26"/>
    </row>
    <row r="30" spans="1:9" ht="12.75">
      <c r="A30" t="s">
        <v>38</v>
      </c>
      <c r="D30" s="27">
        <f aca="true" t="shared" si="3" ref="D30:I30">10/(10+(D25/$C$28))</f>
        <v>0.20664834297063647</v>
      </c>
      <c r="E30" s="27">
        <f t="shared" si="3"/>
        <v>0.24945225066700785</v>
      </c>
      <c r="F30" s="27">
        <f t="shared" si="3"/>
        <v>0.43706729019627544</v>
      </c>
      <c r="G30" s="27">
        <f t="shared" si="3"/>
        <v>0.456753644194938</v>
      </c>
      <c r="H30" s="27">
        <f t="shared" si="3"/>
        <v>0.4777986396374639</v>
      </c>
      <c r="I30" s="27">
        <f t="shared" si="3"/>
        <v>0.445877647231875</v>
      </c>
    </row>
    <row r="31" spans="1:10" s="28" customFormat="1" ht="12.75">
      <c r="A31" s="28" t="s">
        <v>139</v>
      </c>
      <c r="D31" s="84">
        <f aca="true" t="shared" si="4" ref="D31:I31">+D22*D30+$J$22*(1-D30)</f>
        <v>0.8895516621488461</v>
      </c>
      <c r="E31" s="84">
        <f t="shared" si="4"/>
        <v>0.8530714535671085</v>
      </c>
      <c r="F31" s="84">
        <f t="shared" si="4"/>
        <v>0.655401611162973</v>
      </c>
      <c r="G31" s="84">
        <f t="shared" si="4"/>
        <v>0.8003558440739351</v>
      </c>
      <c r="H31" s="84">
        <f t="shared" si="4"/>
        <v>0.6415936372501547</v>
      </c>
      <c r="I31" s="84">
        <f t="shared" si="4"/>
        <v>0.7451511803091392</v>
      </c>
      <c r="J31" s="23" t="s">
        <v>140</v>
      </c>
    </row>
    <row r="32" spans="1:10" s="29" customFormat="1" ht="12.75">
      <c r="A32" s="29" t="s">
        <v>40</v>
      </c>
      <c r="D32" s="29">
        <v>3153771</v>
      </c>
      <c r="E32" s="29">
        <v>9386777</v>
      </c>
      <c r="F32" s="29">
        <v>2389888</v>
      </c>
      <c r="G32" s="29">
        <v>7501237</v>
      </c>
      <c r="H32" s="29">
        <v>15807745</v>
      </c>
      <c r="I32" s="29">
        <v>7830024</v>
      </c>
      <c r="J32" s="23">
        <f>SUM(D32:I32)</f>
        <v>46069442</v>
      </c>
    </row>
    <row r="33" spans="1:10" s="29" customFormat="1" ht="12.75">
      <c r="A33" s="29" t="s">
        <v>141</v>
      </c>
      <c r="D33" s="29">
        <f aca="true" t="shared" si="5" ref="D33:I33">+D31*D32</f>
        <v>2805442.2350868285</v>
      </c>
      <c r="E33" s="29">
        <f t="shared" si="5"/>
        <v>8007591.499700301</v>
      </c>
      <c r="F33" s="29">
        <f t="shared" si="5"/>
        <v>1566336.4456990552</v>
      </c>
      <c r="G33" s="29">
        <f t="shared" si="5"/>
        <v>6003658.870733633</v>
      </c>
      <c r="H33" s="29">
        <f t="shared" si="5"/>
        <v>10142148.611272948</v>
      </c>
      <c r="I33" s="29">
        <f t="shared" si="5"/>
        <v>5834551.625448887</v>
      </c>
      <c r="J33" s="30">
        <f>SUM(D33:I33)</f>
        <v>34359729.28794166</v>
      </c>
    </row>
    <row r="34" spans="10:11" ht="12.75">
      <c r="J34" s="27">
        <f>+J33/J32</f>
        <v>0.7458247331917252</v>
      </c>
      <c r="K34" t="s">
        <v>41</v>
      </c>
    </row>
    <row r="35" spans="1:11" s="28" customFormat="1" ht="12.75">
      <c r="A35" s="28" t="s">
        <v>42</v>
      </c>
      <c r="D35" s="84">
        <f aca="true" t="shared" si="6" ref="D35:I35">+D31*$J$36</f>
        <v>0.8227221752443865</v>
      </c>
      <c r="E35" s="84">
        <f t="shared" si="6"/>
        <v>0.7889826210005835</v>
      </c>
      <c r="F35" s="84">
        <f t="shared" si="6"/>
        <v>0.6061631517748226</v>
      </c>
      <c r="G35" s="84">
        <f t="shared" si="6"/>
        <v>0.7402273853498629</v>
      </c>
      <c r="H35" s="84">
        <f t="shared" si="6"/>
        <v>0.5933925316785941</v>
      </c>
      <c r="I35" s="84">
        <f t="shared" si="6"/>
        <v>0.6891700909972296</v>
      </c>
      <c r="J35" s="28">
        <f>+'[3]Regional Tables'!$D$32</f>
        <v>0.6897930417670192</v>
      </c>
      <c r="K35" s="28" t="s">
        <v>43</v>
      </c>
    </row>
    <row r="36" spans="10:11" ht="12.75">
      <c r="J36" s="27">
        <f>+J35/J34</f>
        <v>0.9248728435366835</v>
      </c>
      <c r="K36" t="s">
        <v>44</v>
      </c>
    </row>
    <row r="43" spans="5:10" ht="12.75">
      <c r="E43" s="28"/>
      <c r="F43" s="28"/>
      <c r="G43" s="28"/>
      <c r="H43" s="28"/>
      <c r="I43" s="28"/>
      <c r="J43" s="28"/>
    </row>
    <row r="44" spans="5:10" ht="12.75">
      <c r="E44" s="28"/>
      <c r="F44" s="28"/>
      <c r="G44" s="28"/>
      <c r="H44" s="28"/>
      <c r="I44" s="28"/>
      <c r="J44" s="28"/>
    </row>
    <row r="51" ht="12.75">
      <c r="E51" s="27"/>
    </row>
  </sheetData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Footer>&amp;L&amp;D&amp;F&amp;A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3" max="3" width="12.28125" style="0" customWidth="1"/>
    <col min="7" max="7" width="11.57421875" style="0" customWidth="1"/>
    <col min="8" max="8" width="11.421875" style="0" customWidth="1"/>
  </cols>
  <sheetData>
    <row r="1" spans="1:9" ht="23.25">
      <c r="A1" s="30"/>
      <c r="B1" s="30"/>
      <c r="C1" s="30"/>
      <c r="D1" s="31"/>
      <c r="E1" s="60" t="s">
        <v>81</v>
      </c>
      <c r="F1" s="31"/>
      <c r="G1" s="30"/>
      <c r="H1" s="31"/>
      <c r="I1" s="28"/>
    </row>
    <row r="2" spans="1:9" ht="12.75">
      <c r="A2" s="30"/>
      <c r="B2" s="30"/>
      <c r="C2" s="30"/>
      <c r="D2" s="31"/>
      <c r="E2" s="31"/>
      <c r="F2" s="31"/>
      <c r="G2" s="30"/>
      <c r="H2" s="31"/>
      <c r="I2" s="28"/>
    </row>
    <row r="3" spans="1:9" ht="12.75">
      <c r="A3" s="30"/>
      <c r="B3" s="30"/>
      <c r="C3" s="30"/>
      <c r="D3" s="31"/>
      <c r="E3" s="31"/>
      <c r="F3" s="31"/>
      <c r="G3" s="30"/>
      <c r="H3" s="31"/>
      <c r="I3" s="28"/>
    </row>
    <row r="4" spans="1:9" ht="23.25">
      <c r="A4" s="61" t="s">
        <v>82</v>
      </c>
      <c r="B4" s="30"/>
      <c r="C4" s="30"/>
      <c r="D4" s="62"/>
      <c r="E4" s="62"/>
      <c r="F4" s="62"/>
      <c r="G4" s="63"/>
      <c r="H4" s="31"/>
      <c r="I4" s="28"/>
    </row>
    <row r="5" spans="1:9" ht="23.25">
      <c r="A5" s="30"/>
      <c r="B5" s="30"/>
      <c r="C5" s="64"/>
      <c r="D5" s="62"/>
      <c r="E5" s="31"/>
      <c r="F5" s="65" t="s">
        <v>83</v>
      </c>
      <c r="G5" s="63"/>
      <c r="H5" s="31"/>
      <c r="I5" s="28"/>
    </row>
    <row r="6" spans="1:9" ht="12.75">
      <c r="A6" s="30"/>
      <c r="B6" s="30"/>
      <c r="C6" s="66"/>
      <c r="D6" s="31"/>
      <c r="E6" s="31"/>
      <c r="F6" s="31"/>
      <c r="G6" s="30"/>
      <c r="H6" s="31"/>
      <c r="I6" s="28"/>
    </row>
    <row r="7" spans="1:9" ht="12.75">
      <c r="A7" s="30"/>
      <c r="B7" s="30"/>
      <c r="C7" s="30"/>
      <c r="D7" s="31"/>
      <c r="E7" s="31"/>
      <c r="F7" s="31"/>
      <c r="G7" s="30"/>
      <c r="H7" s="31" t="s">
        <v>84</v>
      </c>
      <c r="I7" s="28"/>
    </row>
    <row r="8" spans="1:9" ht="12.75">
      <c r="A8" s="67" t="s">
        <v>77</v>
      </c>
      <c r="B8" s="67" t="s">
        <v>50</v>
      </c>
      <c r="C8" s="67" t="s">
        <v>85</v>
      </c>
      <c r="D8" s="68" t="s">
        <v>47</v>
      </c>
      <c r="E8" s="68" t="s">
        <v>86</v>
      </c>
      <c r="F8" s="68" t="s">
        <v>87</v>
      </c>
      <c r="G8" s="67" t="s">
        <v>88</v>
      </c>
      <c r="H8" s="68" t="s">
        <v>89</v>
      </c>
      <c r="I8" s="28"/>
    </row>
    <row r="9" spans="1:9" ht="12.75">
      <c r="A9" s="30" t="s">
        <v>54</v>
      </c>
      <c r="B9" s="30" t="s">
        <v>54</v>
      </c>
      <c r="C9" s="30" t="s">
        <v>54</v>
      </c>
      <c r="D9" s="30" t="s">
        <v>54</v>
      </c>
      <c r="E9" s="30" t="s">
        <v>54</v>
      </c>
      <c r="F9" s="30" t="s">
        <v>54</v>
      </c>
      <c r="G9" s="30" t="s">
        <v>54</v>
      </c>
      <c r="H9" s="30" t="s">
        <v>54</v>
      </c>
      <c r="I9" s="28"/>
    </row>
    <row r="10" spans="1:9" ht="12.75">
      <c r="A10" s="30" t="s">
        <v>54</v>
      </c>
      <c r="B10" s="30" t="s">
        <v>54</v>
      </c>
      <c r="C10" s="30" t="s">
        <v>54</v>
      </c>
      <c r="D10" s="30" t="s">
        <v>54</v>
      </c>
      <c r="E10" s="30" t="s">
        <v>54</v>
      </c>
      <c r="F10" s="30" t="s">
        <v>54</v>
      </c>
      <c r="G10" s="30" t="s">
        <v>54</v>
      </c>
      <c r="H10" s="30" t="s">
        <v>54</v>
      </c>
      <c r="I10" s="28"/>
    </row>
    <row r="11" spans="1:9" ht="12.75">
      <c r="A11" s="30">
        <v>1</v>
      </c>
      <c r="B11" s="30">
        <f>+'[4]Dean1'!B225</f>
        <v>1991</v>
      </c>
      <c r="C11" s="30">
        <f>+'[4]Dean1'!D225</f>
        <v>5519497</v>
      </c>
      <c r="D11" s="31">
        <f>+'[4]Dean1'!J225</f>
        <v>0.3413869053647461</v>
      </c>
      <c r="E11" s="31">
        <f aca="true" t="shared" si="0" ref="E11:E16">MAX(0.35,(MIN(0.95,D11)))</f>
        <v>0.35</v>
      </c>
      <c r="F11" s="31">
        <f aca="true" t="shared" si="1" ref="F11:F16">+D11-E11</f>
        <v>-0.008613094635253893</v>
      </c>
      <c r="G11" s="30">
        <f aca="true" t="shared" si="2" ref="G11:G16">+F11*C11</f>
        <v>-47539.94999999995</v>
      </c>
      <c r="H11" s="31">
        <f aca="true" t="shared" si="3" ref="H11:H16">+E11+$F$29</f>
        <v>1.081293639181467</v>
      </c>
      <c r="I11" s="28"/>
    </row>
    <row r="12" spans="1:9" ht="12.75">
      <c r="A12" s="30">
        <v>1</v>
      </c>
      <c r="B12" s="30">
        <f>+'[4]Dean1'!B226</f>
        <v>1994</v>
      </c>
      <c r="C12" s="30">
        <f>+'[4]Dean1'!D226</f>
        <v>5901932</v>
      </c>
      <c r="D12" s="31">
        <f>+'[4]Dean1'!J226</f>
        <v>0.34403666460406523</v>
      </c>
      <c r="E12" s="31">
        <f t="shared" si="0"/>
        <v>0.35</v>
      </c>
      <c r="F12" s="31">
        <f t="shared" si="1"/>
        <v>-0.0059633353959347435</v>
      </c>
      <c r="G12" s="30">
        <f t="shared" si="2"/>
        <v>-35195.19999999993</v>
      </c>
      <c r="H12" s="31">
        <f t="shared" si="3"/>
        <v>1.081293639181467</v>
      </c>
      <c r="I12" s="28"/>
    </row>
    <row r="13" spans="1:9" ht="12.75">
      <c r="A13" s="30">
        <v>2</v>
      </c>
      <c r="B13" s="30">
        <f>+'[4]Dean1'!B227</f>
        <v>1998</v>
      </c>
      <c r="C13" s="30">
        <f>+'[4]Dean1'!D227</f>
        <v>54028023</v>
      </c>
      <c r="D13" s="31">
        <f>+'[4]Dean1'!J227</f>
        <v>0.3459038654810671</v>
      </c>
      <c r="E13" s="31">
        <f t="shared" si="0"/>
        <v>0.35</v>
      </c>
      <c r="F13" s="31">
        <f t="shared" si="1"/>
        <v>-0.00409613451893287</v>
      </c>
      <c r="G13" s="30">
        <f t="shared" si="2"/>
        <v>-221306.04999999906</v>
      </c>
      <c r="H13" s="31">
        <f t="shared" si="3"/>
        <v>1.081293639181467</v>
      </c>
      <c r="I13" s="28"/>
    </row>
    <row r="14" spans="1:9" ht="12.75">
      <c r="A14" s="30">
        <v>4</v>
      </c>
      <c r="B14" s="30">
        <f>+'[4]Dean1'!B228</f>
        <v>1991</v>
      </c>
      <c r="C14" s="30">
        <f>+'[4]Dean1'!D228</f>
        <v>5025826</v>
      </c>
      <c r="D14" s="31">
        <f>+'[4]Dean1'!J228</f>
        <v>0.3617106919340224</v>
      </c>
      <c r="E14" s="31">
        <f t="shared" si="0"/>
        <v>0.3617106919340224</v>
      </c>
      <c r="F14" s="31">
        <f t="shared" si="1"/>
        <v>0</v>
      </c>
      <c r="G14" s="30">
        <f t="shared" si="2"/>
        <v>0</v>
      </c>
      <c r="H14" s="31">
        <f t="shared" si="3"/>
        <v>1.0930043311154893</v>
      </c>
      <c r="I14" s="28"/>
    </row>
    <row r="15" spans="1:9" ht="12.75">
      <c r="A15" s="30">
        <v>4</v>
      </c>
      <c r="B15" s="30">
        <f>+'[4]Dean1'!B229</f>
        <v>1999</v>
      </c>
      <c r="C15" s="30">
        <f>+'[4]Dean1'!D229</f>
        <v>7300808</v>
      </c>
      <c r="D15" s="31">
        <f>+'[4]Dean1'!J229</f>
        <v>0.3635793462860549</v>
      </c>
      <c r="E15" s="31">
        <f t="shared" si="0"/>
        <v>0.3635793462860549</v>
      </c>
      <c r="F15" s="31">
        <f t="shared" si="1"/>
        <v>0</v>
      </c>
      <c r="G15" s="30">
        <f t="shared" si="2"/>
        <v>0</v>
      </c>
      <c r="H15" s="31">
        <f t="shared" si="3"/>
        <v>1.0948729854675219</v>
      </c>
      <c r="I15" s="28"/>
    </row>
    <row r="16" spans="1:9" ht="12.75">
      <c r="A16" s="30">
        <v>5</v>
      </c>
      <c r="B16" s="30">
        <f>+'[4]Dean1'!B230</f>
        <v>1995</v>
      </c>
      <c r="C16" s="30">
        <f>+'[4]Dean1'!D230</f>
        <v>23459255</v>
      </c>
      <c r="D16" s="31">
        <f>+'[4]Dean1'!J230</f>
        <v>0.36665601699627715</v>
      </c>
      <c r="E16" s="31">
        <f t="shared" si="0"/>
        <v>0.36665601699627715</v>
      </c>
      <c r="F16" s="31">
        <f t="shared" si="1"/>
        <v>0</v>
      </c>
      <c r="G16" s="30">
        <f t="shared" si="2"/>
        <v>0</v>
      </c>
      <c r="H16" s="31">
        <f t="shared" si="3"/>
        <v>1.097949656177744</v>
      </c>
      <c r="I16" s="28"/>
    </row>
    <row r="17" spans="1:9" ht="12.75">
      <c r="A17" s="30" t="s">
        <v>54</v>
      </c>
      <c r="B17" s="30" t="s">
        <v>54</v>
      </c>
      <c r="C17" s="30" t="s">
        <v>54</v>
      </c>
      <c r="D17" s="30" t="s">
        <v>54</v>
      </c>
      <c r="E17" s="30" t="s">
        <v>54</v>
      </c>
      <c r="F17" s="30" t="s">
        <v>54</v>
      </c>
      <c r="G17" s="30" t="s">
        <v>54</v>
      </c>
      <c r="H17" s="30" t="s">
        <v>54</v>
      </c>
      <c r="I17" s="28"/>
    </row>
    <row r="18" spans="1:9" ht="12.75">
      <c r="A18" s="30" t="s">
        <v>54</v>
      </c>
      <c r="B18" s="30" t="s">
        <v>54</v>
      </c>
      <c r="C18" s="30" t="s">
        <v>54</v>
      </c>
      <c r="D18" s="30" t="s">
        <v>54</v>
      </c>
      <c r="E18" s="30" t="s">
        <v>54</v>
      </c>
      <c r="F18" s="30" t="s">
        <v>54</v>
      </c>
      <c r="G18" s="30" t="s">
        <v>54</v>
      </c>
      <c r="H18" s="30" t="s">
        <v>54</v>
      </c>
      <c r="I18" s="28"/>
    </row>
    <row r="19" spans="1:9" ht="12.75">
      <c r="A19" s="30">
        <v>4</v>
      </c>
      <c r="B19" s="30">
        <f>+'[4]Dean1'!B271</f>
        <v>1996</v>
      </c>
      <c r="C19" s="30">
        <f>+'[4]Dean1'!D271</f>
        <v>24394643</v>
      </c>
      <c r="D19" s="31">
        <f>+'[4]Dean1'!J271</f>
        <v>0.9230153521820343</v>
      </c>
      <c r="E19" s="31">
        <f>MAX(0.35,(MIN(0.95,D19)))</f>
        <v>0.9230153521820343</v>
      </c>
      <c r="F19" s="31">
        <f>+D19-E19</f>
        <v>0</v>
      </c>
      <c r="G19" s="30">
        <f>+F19*C19</f>
        <v>0</v>
      </c>
      <c r="H19" s="31">
        <f>+E19+$F$29</f>
        <v>1.6543089913635012</v>
      </c>
      <c r="I19" s="28"/>
    </row>
    <row r="20" spans="1:9" ht="12.75">
      <c r="A20" s="30">
        <v>6</v>
      </c>
      <c r="B20" s="30">
        <f>+'[4]Dean1'!B272</f>
        <v>1997</v>
      </c>
      <c r="C20" s="30">
        <f>+'[4]Dean1'!D272</f>
        <v>1839770</v>
      </c>
      <c r="D20" s="31">
        <f>+'[4]Dean1'!J272</f>
        <v>0.9479407752055964</v>
      </c>
      <c r="E20" s="31">
        <f>MAX(0.35,(MIN(0.95,D20)))</f>
        <v>0.9479407752055964</v>
      </c>
      <c r="F20" s="31">
        <f>+D20-E20</f>
        <v>0</v>
      </c>
      <c r="G20" s="30">
        <f>+F20*C20</f>
        <v>0</v>
      </c>
      <c r="H20" s="31">
        <f>+E20+$F$29</f>
        <v>1.6792344143870632</v>
      </c>
      <c r="I20" s="28"/>
    </row>
    <row r="21" spans="1:9" ht="12.75">
      <c r="A21" s="30">
        <v>7</v>
      </c>
      <c r="B21" s="30">
        <f>+'[4]Dean1'!B273</f>
        <v>1997</v>
      </c>
      <c r="C21" s="30">
        <f>+'[4]Dean1'!D273</f>
        <v>6853448</v>
      </c>
      <c r="D21" s="31">
        <f>+'[4]Dean1'!J273</f>
        <v>1.0766624332744628</v>
      </c>
      <c r="E21" s="31">
        <f>MAX(0.35,(MIN(0.95,D21)))</f>
        <v>0.95</v>
      </c>
      <c r="F21" s="31">
        <f>+D21-E21</f>
        <v>0.1266624332744628</v>
      </c>
      <c r="G21" s="30">
        <f>+F21*C21</f>
        <v>868074.4000000006</v>
      </c>
      <c r="H21" s="31">
        <f>+E21+$F$29</f>
        <v>1.6812936391814668</v>
      </c>
      <c r="I21" s="28"/>
    </row>
    <row r="22" spans="1:9" ht="12.75">
      <c r="A22" s="30">
        <v>9</v>
      </c>
      <c r="B22" s="30">
        <f>+'[4]Dean1'!B274</f>
        <v>1994</v>
      </c>
      <c r="C22" s="30">
        <f>+'[4]Dean1'!D274</f>
        <v>4099556</v>
      </c>
      <c r="D22" s="31">
        <f>+'[4]Dean1'!J274</f>
        <v>1.161881920871431</v>
      </c>
      <c r="E22" s="31">
        <f>MAX(0.35,(MIN(0.95,D22)))</f>
        <v>0.95</v>
      </c>
      <c r="F22" s="31">
        <f>+D22-E22</f>
        <v>0.2118819208714311</v>
      </c>
      <c r="G22" s="30">
        <f>+F22*C22</f>
        <v>868621.8000000006</v>
      </c>
      <c r="H22" s="31">
        <f>+E22+$F$29</f>
        <v>1.6812936391814668</v>
      </c>
      <c r="I22" s="28"/>
    </row>
    <row r="23" spans="1:9" ht="12.75">
      <c r="A23" s="30">
        <v>9</v>
      </c>
      <c r="B23" s="30">
        <f>+'[4]Dean1'!B275</f>
        <v>1991</v>
      </c>
      <c r="C23" s="30">
        <f>+'[4]Dean1'!D275</f>
        <v>1521504</v>
      </c>
      <c r="D23" s="31">
        <f>+'[4]Dean1'!J275</f>
        <v>1.1628855395713715</v>
      </c>
      <c r="E23" s="31">
        <f>MAX(0.35,(MIN(0.95,D23)))</f>
        <v>0.95</v>
      </c>
      <c r="F23" s="31">
        <f>+D23-E23</f>
        <v>0.21288553957137157</v>
      </c>
      <c r="G23" s="30">
        <f>+F23*C23</f>
        <v>323906.2000000001</v>
      </c>
      <c r="H23" s="31">
        <f>+E23+$F$29</f>
        <v>1.6812936391814668</v>
      </c>
      <c r="I23" s="28"/>
    </row>
    <row r="24" spans="1:9" ht="12.75">
      <c r="A24" s="30" t="s">
        <v>54</v>
      </c>
      <c r="B24" s="30" t="s">
        <v>54</v>
      </c>
      <c r="C24" s="30" t="s">
        <v>54</v>
      </c>
      <c r="D24" s="30" t="s">
        <v>54</v>
      </c>
      <c r="E24" s="30" t="s">
        <v>54</v>
      </c>
      <c r="F24" s="30" t="s">
        <v>54</v>
      </c>
      <c r="G24" s="30" t="s">
        <v>54</v>
      </c>
      <c r="H24" s="30" t="s">
        <v>54</v>
      </c>
      <c r="I24" s="28"/>
    </row>
    <row r="25" spans="1:9" ht="12.75">
      <c r="A25" s="30" t="s">
        <v>54</v>
      </c>
      <c r="B25" s="30" t="s">
        <v>54</v>
      </c>
      <c r="C25" s="30" t="s">
        <v>54</v>
      </c>
      <c r="D25" s="30" t="s">
        <v>54</v>
      </c>
      <c r="E25" s="30" t="s">
        <v>54</v>
      </c>
      <c r="F25" s="30" t="s">
        <v>54</v>
      </c>
      <c r="G25" s="30" t="s">
        <v>54</v>
      </c>
      <c r="H25" s="30" t="s">
        <v>54</v>
      </c>
      <c r="I25" s="28"/>
    </row>
    <row r="26" spans="1:9" ht="12.75">
      <c r="A26" s="30">
        <v>5</v>
      </c>
      <c r="B26" s="30">
        <f>+'[4]Dean1'!B287</f>
        <v>1996</v>
      </c>
      <c r="C26" s="30">
        <f>+'[4]Dean1'!D287</f>
        <v>11328705</v>
      </c>
      <c r="D26" s="31">
        <f>+'[4]Dean1'!J287</f>
        <v>3.491323589059826</v>
      </c>
      <c r="E26" s="31">
        <f>MAX(0.35,(MIN(0.95,D26)))</f>
        <v>0.95</v>
      </c>
      <c r="F26" s="31">
        <f>+D26-E26</f>
        <v>2.541323589059826</v>
      </c>
      <c r="G26" s="30">
        <f>+F26*C26</f>
        <v>28789905.249999996</v>
      </c>
      <c r="H26" s="31">
        <f>+E26+$F$29</f>
        <v>1.6812936391814668</v>
      </c>
      <c r="I26" s="28"/>
    </row>
    <row r="27" spans="1:9" ht="12.75">
      <c r="A27" s="30">
        <v>4</v>
      </c>
      <c r="B27" s="30">
        <f>+'[4]Dean1'!B288</f>
        <v>1996</v>
      </c>
      <c r="C27" s="30">
        <f>+'[4]Dean1'!D288</f>
        <v>6226123</v>
      </c>
      <c r="D27" s="31">
        <f>+'[4]Dean1'!J288</f>
        <v>5.191121987149948</v>
      </c>
      <c r="E27" s="31">
        <f>MAX(0.35,(MIN(0.95,D27)))</f>
        <v>0.95</v>
      </c>
      <c r="F27" s="31">
        <f>+D27-E27</f>
        <v>4.241121987149948</v>
      </c>
      <c r="G27" s="30">
        <f>+F27*C27</f>
        <v>26405747.149999995</v>
      </c>
      <c r="H27" s="31">
        <f>+E27+$F$29</f>
        <v>1.6812936391814668</v>
      </c>
      <c r="I27" s="28"/>
    </row>
    <row r="28" spans="1:9" ht="12.75">
      <c r="A28" s="30">
        <v>8</v>
      </c>
      <c r="B28" s="30">
        <f>+'[4]Dean1'!B289</f>
        <v>1998</v>
      </c>
      <c r="C28" s="30">
        <f>+'[4]Dean1'!D289</f>
        <v>7116595</v>
      </c>
      <c r="D28" s="31">
        <f>+'[4]Dean1'!J289</f>
        <v>9.862996981000043</v>
      </c>
      <c r="E28" s="31">
        <f>MAX(0.35,(MIN(0.95,D28)))</f>
        <v>0.95</v>
      </c>
      <c r="F28" s="31">
        <f>+D28-E28</f>
        <v>8.912996981000044</v>
      </c>
      <c r="G28" s="30">
        <f>+F28*C28</f>
        <v>63430189.75000001</v>
      </c>
      <c r="H28" s="31">
        <f>+E28+$F$29</f>
        <v>1.6812936391814668</v>
      </c>
      <c r="I28" s="28"/>
    </row>
    <row r="29" spans="1:9" ht="12.75">
      <c r="A29" s="30" t="s">
        <v>39</v>
      </c>
      <c r="B29" s="30"/>
      <c r="C29" s="30">
        <f>SUM(C9:C28)</f>
        <v>164615685</v>
      </c>
      <c r="D29" s="31"/>
      <c r="E29" s="31"/>
      <c r="F29" s="69">
        <f>+G29/C29</f>
        <v>0.7312936391814668</v>
      </c>
      <c r="G29" s="30">
        <f>SUM(G9:G28)</f>
        <v>120382403.35</v>
      </c>
      <c r="H29" s="31"/>
      <c r="I29" s="28"/>
    </row>
    <row r="30" spans="1:9" ht="12.75">
      <c r="A30" s="30"/>
      <c r="B30" s="30"/>
      <c r="C30" s="30"/>
      <c r="D30" s="31"/>
      <c r="E30" s="31"/>
      <c r="F30" s="31"/>
      <c r="G30" s="30"/>
      <c r="H30" s="31"/>
      <c r="I30" s="28"/>
    </row>
    <row r="31" spans="1:9" ht="12.75">
      <c r="A31" s="30"/>
      <c r="B31" s="30"/>
      <c r="C31" s="30"/>
      <c r="D31" s="31"/>
      <c r="E31" s="31"/>
      <c r="F31" s="31"/>
      <c r="G31" s="30"/>
      <c r="H31" s="31"/>
      <c r="I31" s="28"/>
    </row>
    <row r="32" spans="1:9" ht="12.75">
      <c r="A32" s="30"/>
      <c r="B32" s="30"/>
      <c r="C32" s="30"/>
      <c r="D32" s="31"/>
      <c r="E32" s="31"/>
      <c r="F32" s="31"/>
      <c r="G32" s="30"/>
      <c r="H32" s="31"/>
      <c r="I32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Allstate Insurance Co.</dc:creator>
  <cp:keywords/>
  <dc:description/>
  <cp:lastModifiedBy> </cp:lastModifiedBy>
  <cp:lastPrinted>2002-12-23T21:17:58Z</cp:lastPrinted>
  <dcterms:created xsi:type="dcterms:W3CDTF">2002-02-21T00:28:41Z</dcterms:created>
  <dcterms:modified xsi:type="dcterms:W3CDTF">2003-03-21T02:49:38Z</dcterms:modified>
  <cp:category/>
  <cp:version/>
  <cp:contentType/>
  <cp:contentStatus/>
</cp:coreProperties>
</file>