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20" windowWidth="15180" windowHeight="8835" tabRatio="905"/>
  </bookViews>
  <sheets>
    <sheet name="Profit Multiple Curve" sheetId="15" r:id="rId1"/>
    <sheet name="Sample Calcs - Risk Load" sheetId="23" r:id="rId2"/>
    <sheet name="Sample Calcs - Rate on Line" sheetId="21" r:id="rId3"/>
  </sheets>
  <definedNames>
    <definedName name="Coef1">'Profit Multiple Curve'!$M$31</definedName>
    <definedName name="Coef2">'Profit Multiple Curve'!$M$30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MONTH" hidden="1">15000</definedName>
    <definedName name="IQ_NAMES_REVISION_DATE_" hidden="1">40295.4538541666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_xlnm.Print_Area" localSheetId="0">'Profit Multiple Curve'!$B$2:$K$33</definedName>
    <definedName name="_xlnm.Print_Area" localSheetId="2">'Sample Calcs - Rate on Line'!$B$2:$Q$26</definedName>
    <definedName name="_xlnm.Print_Area" localSheetId="1">'Sample Calcs - Risk Load'!$B$2:$O$26</definedName>
  </definedNames>
  <calcPr calcId="145621"/>
</workbook>
</file>

<file path=xl/calcChain.xml><?xml version="1.0" encoding="utf-8"?>
<calcChain xmlns="http://schemas.openxmlformats.org/spreadsheetml/2006/main">
  <c r="AA17" i="21" l="1"/>
  <c r="AA16" i="21"/>
  <c r="AA17" i="23"/>
  <c r="AA16" i="23"/>
  <c r="B4" i="23"/>
  <c r="B3" i="23"/>
  <c r="B2" i="23"/>
  <c r="B4" i="21"/>
  <c r="B3" i="21"/>
  <c r="B2" i="21"/>
  <c r="M25" i="23" l="1"/>
  <c r="O25" i="23" s="1"/>
  <c r="M24" i="23"/>
  <c r="O24" i="23" s="1"/>
  <c r="M23" i="23"/>
  <c r="O23" i="23" s="1"/>
  <c r="M22" i="23"/>
  <c r="O22" i="23" s="1"/>
  <c r="M21" i="23"/>
  <c r="O21" i="23" s="1"/>
  <c r="M20" i="23"/>
  <c r="O20" i="23" s="1"/>
  <c r="M19" i="23"/>
  <c r="O19" i="23" s="1"/>
  <c r="M18" i="23"/>
  <c r="O18" i="23" s="1"/>
  <c r="M17" i="23"/>
  <c r="O17" i="23" s="1"/>
  <c r="M25" i="21"/>
  <c r="O25" i="21" s="1"/>
  <c r="Q25" i="21" s="1"/>
  <c r="M24" i="21"/>
  <c r="O24" i="21" s="1"/>
  <c r="M23" i="21"/>
  <c r="O23" i="21" s="1"/>
  <c r="M22" i="21"/>
  <c r="O22" i="21" s="1"/>
  <c r="M21" i="21"/>
  <c r="O21" i="21" s="1"/>
  <c r="M20" i="21"/>
  <c r="O20" i="21" s="1"/>
  <c r="M19" i="21"/>
  <c r="O19" i="21" s="1"/>
  <c r="M18" i="21"/>
  <c r="O18" i="21" s="1"/>
  <c r="M17" i="21"/>
  <c r="O17" i="21" s="1"/>
  <c r="Q17" i="21" s="1"/>
  <c r="Q21" i="21" l="1"/>
  <c r="Q22" i="21"/>
  <c r="Q20" i="21"/>
  <c r="Q19" i="21"/>
  <c r="Q23" i="21"/>
  <c r="Q24" i="21"/>
  <c r="Q18" i="21"/>
  <c r="AA18" i="23" l="1"/>
  <c r="AA18" i="21"/>
  <c r="AA19" i="23" l="1"/>
  <c r="M16" i="23" s="1"/>
  <c r="O16" i="23" s="1"/>
  <c r="AA19" i="21"/>
  <c r="M16" i="21" l="1"/>
  <c r="O16" i="21" s="1"/>
  <c r="Q16" i="21" s="1"/>
</calcChain>
</file>

<file path=xl/sharedStrings.xml><?xml version="1.0" encoding="utf-8"?>
<sst xmlns="http://schemas.openxmlformats.org/spreadsheetml/2006/main" count="247" uniqueCount="187">
  <si>
    <t>SPV</t>
  </si>
  <si>
    <t>Atlas Re III</t>
  </si>
  <si>
    <t>Bay Haven Ltd. B</t>
  </si>
  <si>
    <t>Calabash Re Ltd. 2006-1</t>
  </si>
  <si>
    <t>Carillon Ltd. A-1</t>
  </si>
  <si>
    <t>CAT-Mex Ltd. A</t>
  </si>
  <si>
    <t>CAT-Mex Ltd. B</t>
  </si>
  <si>
    <t>Drewcat Capital Ltd.</t>
  </si>
  <si>
    <t>Eurus Ltd.</t>
  </si>
  <si>
    <t>Fhu-Jin</t>
  </si>
  <si>
    <t>Foundation II A 2006-1</t>
  </si>
  <si>
    <t>Foundation II G 2006-1</t>
  </si>
  <si>
    <t>Lakeside Re</t>
  </si>
  <si>
    <t>Mystic Re A 2006-1</t>
  </si>
  <si>
    <t>Mystic Re A 2006-2</t>
  </si>
  <si>
    <t>Mystic Re B 2006-1</t>
  </si>
  <si>
    <t>Redwood Capital IX A</t>
  </si>
  <si>
    <t>Redwood Capital IX B</t>
  </si>
  <si>
    <t>Redwood Capital IX C</t>
  </si>
  <si>
    <t>Redwood Capital IX D</t>
  </si>
  <si>
    <t>Redwood Capital IX E</t>
  </si>
  <si>
    <t>Residential Re 2006 A</t>
  </si>
  <si>
    <t>Residential Re 2006 C</t>
  </si>
  <si>
    <t>Shackleton Re Ltd. A</t>
  </si>
  <si>
    <t>Successor Hurr Ind B-1</t>
  </si>
  <si>
    <t>Successor Hurr Ind C-1</t>
  </si>
  <si>
    <t>Successor Hurr Ind D-1</t>
  </si>
  <si>
    <t>Successor Hurr Ind E-1</t>
  </si>
  <si>
    <t>Successor Hurr Ind F-1</t>
  </si>
  <si>
    <t>Successor Hurr Ind D-2</t>
  </si>
  <si>
    <t>Successor Hurr Ind E-2</t>
  </si>
  <si>
    <t>Successor Hurr Ind E-3</t>
  </si>
  <si>
    <t>Successor Hurr Ind E-4</t>
  </si>
  <si>
    <t>Successor Hurr Ind E-5</t>
  </si>
  <si>
    <t>Successor I B-1</t>
  </si>
  <si>
    <t>Successor I B-2</t>
  </si>
  <si>
    <t>Successor II A-1</t>
  </si>
  <si>
    <t>Successor II E-1</t>
  </si>
  <si>
    <t>Successor III A-1</t>
  </si>
  <si>
    <t>Successor IV A-1</t>
  </si>
  <si>
    <t>Vasco Re 2006</t>
  </si>
  <si>
    <t>Aiolos</t>
  </si>
  <si>
    <t>Arbor I Ltd. IX</t>
  </si>
  <si>
    <t>Australis Ltd</t>
  </si>
  <si>
    <t>Foundation Re D</t>
  </si>
  <si>
    <t>Redwood Capital VII</t>
  </si>
  <si>
    <t>Redwood Capital VIII</t>
  </si>
  <si>
    <t>Residential Re 2005 A</t>
  </si>
  <si>
    <t>Residential Re 2005 B</t>
  </si>
  <si>
    <t>Oak Capital Ltd. Ill</t>
  </si>
  <si>
    <t>Redwood V</t>
  </si>
  <si>
    <t>Redwood VI</t>
  </si>
  <si>
    <t>Residential Re 2004A</t>
  </si>
  <si>
    <t>Residential Re 2004B</t>
  </si>
  <si>
    <t>Sequoia Capital Ltd. Ill</t>
  </si>
  <si>
    <t>Formosa Re Ltd.</t>
  </si>
  <si>
    <t>Oak Capital Ltd.</t>
  </si>
  <si>
    <t>Palm Capital Ltd.</t>
  </si>
  <si>
    <t>Phoenix Quake Ltd.</t>
  </si>
  <si>
    <t>Pioneer 2000 Ltd. A</t>
  </si>
  <si>
    <t>Pioneer 2000 Ltd. B</t>
  </si>
  <si>
    <t>Pioneer 2000 Ltd. C</t>
  </si>
  <si>
    <t>Pioneer 2000 Ltd. D</t>
  </si>
  <si>
    <t>Pylon Ltd.</t>
  </si>
  <si>
    <t>Redwood III</t>
  </si>
  <si>
    <t>Redwood IV</t>
  </si>
  <si>
    <t>Sakura Ltd.</t>
  </si>
  <si>
    <t>Sequoia Capital Ltd.</t>
  </si>
  <si>
    <t>Vita Capital Ltd.</t>
  </si>
  <si>
    <t>Atlas Re II Class A</t>
  </si>
  <si>
    <t>Atlas Re II Class B</t>
  </si>
  <si>
    <t>Alpha Wind 2000 FRN</t>
  </si>
  <si>
    <t>Medit. Re Class B</t>
  </si>
  <si>
    <t>Alpha Wind 2000 Pref</t>
  </si>
  <si>
    <t>Residential Re 2003</t>
  </si>
  <si>
    <t>Phoenix EQ Wind I Ltd.</t>
  </si>
  <si>
    <t>Phoenix EQ Wind II Ltd.</t>
  </si>
  <si>
    <t>Foundation Re Ltd. A</t>
  </si>
  <si>
    <t>Foundation Re Ltd. B</t>
  </si>
  <si>
    <t>KAMP Re 2005</t>
  </si>
  <si>
    <t>Avalon Re A</t>
  </si>
  <si>
    <t>Avalon Re B</t>
  </si>
  <si>
    <t>Avalon Re C</t>
  </si>
  <si>
    <t>Cascadia Ltd.</t>
  </si>
  <si>
    <t>Champlain Ltd. B</t>
  </si>
  <si>
    <t>Champlain Ltd. A</t>
  </si>
  <si>
    <t>Atl. &amp; Western Re II B</t>
  </si>
  <si>
    <t>Atl. &amp; Western Re A</t>
  </si>
  <si>
    <t>Atl. &amp; Western Re B</t>
  </si>
  <si>
    <t>Atl. &amp; Western Re II A</t>
  </si>
  <si>
    <t>Succ. Hurr Mod B-1</t>
  </si>
  <si>
    <t>Succ. EuroWind A-1</t>
  </si>
  <si>
    <t>Succ. EuroWind B-1</t>
  </si>
  <si>
    <t>Succ. EuroWind C-1</t>
  </si>
  <si>
    <t>Succ. EuroWind A-2</t>
  </si>
  <si>
    <t>Succ. EuroWind C-2</t>
  </si>
  <si>
    <t>Succ. EuroWind A-3</t>
  </si>
  <si>
    <t>Succ. EuroWind C-3</t>
  </si>
  <si>
    <t>Succ. CalQk Par A-1</t>
  </si>
  <si>
    <t>Succ. JpnQk A-1</t>
  </si>
  <si>
    <t>Succ. JpnQk B-1</t>
  </si>
  <si>
    <t>Succ. JpnQk C-1</t>
  </si>
  <si>
    <t>Succ. JpnQk C-2</t>
  </si>
  <si>
    <t>Arbor I Ltd. X</t>
  </si>
  <si>
    <t>Arbor I Ltd. V</t>
  </si>
  <si>
    <t>Arbor I Ltd. VI</t>
  </si>
  <si>
    <t>Arbor I Ltd. VII</t>
  </si>
  <si>
    <t>Arbor I Ltd. VIII</t>
  </si>
  <si>
    <t>Arbor I Ltd. I</t>
  </si>
  <si>
    <t>Arbor I Ltd. II</t>
  </si>
  <si>
    <t>Arbor I Ltd. III</t>
  </si>
  <si>
    <t>Arbor I Ltd. IV</t>
  </si>
  <si>
    <t>Catastrophe Bond Profit Multiples</t>
  </si>
  <si>
    <t>Lane Financial LLC, Annual Securitization Reviews</t>
  </si>
  <si>
    <t>Average</t>
  </si>
  <si>
    <t>Profit Multiple</t>
  </si>
  <si>
    <t xml:space="preserve">Source: </t>
  </si>
  <si>
    <t>y =</t>
  </si>
  <si>
    <t>Equation to determine average Profit Multiple over specific interval:</t>
  </si>
  <si>
    <t>Avg PM =</t>
  </si>
  <si>
    <t>Excludes bonds with no stated profit multiples</t>
  </si>
  <si>
    <t>($)</t>
  </si>
  <si>
    <t>(%)</t>
  </si>
  <si>
    <t>Indicated</t>
  </si>
  <si>
    <t>Attachment Point(s)</t>
  </si>
  <si>
    <t>Exhaustion Point(s)</t>
  </si>
  <si>
    <t>in Layer(s)</t>
  </si>
  <si>
    <t>Rate-on-Line</t>
  </si>
  <si>
    <t>Ex.</t>
  </si>
  <si>
    <t>Equation of the fitted curve:</t>
  </si>
  <si>
    <t>Expected Loss</t>
  </si>
  <si>
    <t>Risk Load</t>
  </si>
  <si>
    <t>Values</t>
  </si>
  <si>
    <t>(a) Coefficient</t>
  </si>
  <si>
    <t>(b) Exponent</t>
  </si>
  <si>
    <t xml:space="preserve">(d) = (a) / (c) </t>
  </si>
  <si>
    <t>(c) = 1 + (b)</t>
  </si>
  <si>
    <t>Avg Prob</t>
  </si>
  <si>
    <t>Domestic Re</t>
  </si>
  <si>
    <t>Gold Eagle 2001</t>
  </si>
  <si>
    <t>Gold Eagle A</t>
  </si>
  <si>
    <t>Gold Eagle B</t>
  </si>
  <si>
    <t>Juno Re</t>
  </si>
  <si>
    <t>Kelvin 1st Event</t>
  </si>
  <si>
    <t>Kelvin 2nd Event</t>
  </si>
  <si>
    <t>Mosaic 2A</t>
  </si>
  <si>
    <t>Mosaic 2B</t>
  </si>
  <si>
    <t>NeHi</t>
  </si>
  <si>
    <t>PRIME Hurricane</t>
  </si>
  <si>
    <t>Redwood Capital I</t>
  </si>
  <si>
    <t>Redwood Capital II</t>
  </si>
  <si>
    <t>Residential Re</t>
  </si>
  <si>
    <t>Residential Re 2000</t>
  </si>
  <si>
    <t>Residential Re 2001</t>
  </si>
  <si>
    <t>Residential Re 2002</t>
  </si>
  <si>
    <t>Seismic Ltd.</t>
  </si>
  <si>
    <t>St. Agatha Re</t>
  </si>
  <si>
    <t>Studio Re Ltd.</t>
  </si>
  <si>
    <t>Studio Re Ltd. Shares</t>
  </si>
  <si>
    <t>Trinom (Post)</t>
  </si>
  <si>
    <t>Trinom (Pre)</t>
  </si>
  <si>
    <t>Trinom Class A-1</t>
  </si>
  <si>
    <t>Trinom Cls A-2 (Post)</t>
  </si>
  <si>
    <t>Trinom Cls A-2 (Pre)</t>
  </si>
  <si>
    <t>Western Capital</t>
  </si>
  <si>
    <t>Atlas Re A</t>
  </si>
  <si>
    <t>Atlas Re B</t>
  </si>
  <si>
    <t>Atlas Re C</t>
  </si>
  <si>
    <t>Concentric Re</t>
  </si>
  <si>
    <t>Fujiyama</t>
  </si>
  <si>
    <t>Halyard Re</t>
  </si>
  <si>
    <t>Medit. Re Class A</t>
  </si>
  <si>
    <t>Namazu Re</t>
  </si>
  <si>
    <t>Pioneer 2000 Ltd. E</t>
  </si>
  <si>
    <t>Pioneer 2000 Ltd. F</t>
  </si>
  <si>
    <t>PRIME EQEW</t>
  </si>
  <si>
    <t>SR Wind Class A-1</t>
  </si>
  <si>
    <t>SR Wind Class A-2</t>
  </si>
  <si>
    <t>SR Wind Class B-1</t>
  </si>
  <si>
    <t>SR Wind Class B-2</t>
  </si>
  <si>
    <r>
      <t xml:space="preserve">0.45364 x </t>
    </r>
    <r>
      <rPr>
        <vertAlign val="superscript"/>
        <sz val="11"/>
        <color indexed="8"/>
        <rFont val="Arial"/>
        <family val="2"/>
      </rPr>
      <t>-0.52591</t>
    </r>
  </si>
  <si>
    <r>
      <t>a</t>
    </r>
    <r>
      <rPr>
        <sz val="11"/>
        <color indexed="8"/>
        <rFont val="Symbol"/>
        <family val="1"/>
        <charset val="2"/>
      </rPr>
      <t>ò</t>
    </r>
    <r>
      <rPr>
        <vertAlign val="superscript"/>
        <sz val="11"/>
        <color indexed="8"/>
        <rFont val="Arial"/>
        <family val="2"/>
      </rPr>
      <t>b</t>
    </r>
    <r>
      <rPr>
        <sz val="11"/>
        <color indexed="8"/>
        <rFont val="Arial"/>
        <family val="2"/>
      </rPr>
      <t xml:space="preserve"> 0.45364 x </t>
    </r>
    <r>
      <rPr>
        <vertAlign val="superscript"/>
        <sz val="11"/>
        <color indexed="8"/>
        <rFont val="Arial"/>
        <family val="2"/>
      </rPr>
      <t>-0.52591</t>
    </r>
    <r>
      <rPr>
        <sz val="11"/>
        <color indexed="8"/>
        <rFont val="Arial"/>
        <family val="2"/>
      </rPr>
      <t>dx / (b-a)</t>
    </r>
  </si>
  <si>
    <t>Based on Short-Term Cat Bonds issued between 1999 and 2006</t>
  </si>
  <si>
    <t>for All Perils bonds with a probability of loss between 0.05% and 20.0%</t>
  </si>
  <si>
    <t>Coefficients</t>
  </si>
  <si>
    <t>Sample calculation of Indicated Risk Load for a selected layer of coverage:</t>
  </si>
  <si>
    <t>Sample calculation of Indicated Rate-on-Line for a selected layer of coverage: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</si>
</sst>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3" formatCode="_(* #,##0.00_);_(* \(#,##0.00\);_(* &quot;-&quot;??_);_(@_)"/>
    <numFmt numFmtId="164" formatCode="0.0%"/>
    <numFmt numFmtId="165" formatCode="0.0000"/>
    <numFmt numFmtId="166" formatCode="0.00000"/>
    <numFmt numFmtId="167" formatCode="#,##0.000_);\(#,##0.000\)"/>
    <numFmt numFmtId="168" formatCode="0.0%&quot; npv&quot;"/>
  </numFmts>
  <fonts count="24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u/>
      <sz val="10"/>
      <color indexed="36"/>
      <name val="MS Sans Serif"/>
      <family val="2"/>
    </font>
    <font>
      <u/>
      <sz val="10"/>
      <color indexed="12"/>
      <name val="MS Sans Serif"/>
      <family val="2"/>
    </font>
    <font>
      <sz val="11"/>
      <color indexed="8"/>
      <name val="Symbol"/>
      <family val="1"/>
      <charset val="2"/>
    </font>
    <font>
      <vertAlign val="superscript"/>
      <sz val="11"/>
      <color indexed="8"/>
      <name val="Arial"/>
      <family val="2"/>
    </font>
    <font>
      <sz val="11"/>
      <color theme="0" tint="-0.34998626667073579"/>
      <name val="Arial"/>
      <family val="2"/>
    </font>
    <font>
      <sz val="10"/>
      <color theme="0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6" fillId="0" borderId="0" applyFont="0" applyFill="0" applyBorder="0" applyAlignment="0" applyProtection="0">
      <alignment horizontal="right"/>
    </xf>
    <xf numFmtId="0" fontId="2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</cellStyleXfs>
  <cellXfs count="56">
    <xf numFmtId="0" fontId="0" fillId="0" borderId="0" xfId="0"/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/>
    <xf numFmtId="0" fontId="11" fillId="0" borderId="0" xfId="0" applyFont="1" applyAlignment="1">
      <alignment horizontal="center"/>
    </xf>
    <xf numFmtId="0" fontId="10" fillId="0" borderId="0" xfId="0" applyFont="1"/>
    <xf numFmtId="0" fontId="12" fillId="0" borderId="0" xfId="8" applyFont="1" applyAlignment="1">
      <alignment horizontal="centerContinuous"/>
    </xf>
    <xf numFmtId="0" fontId="13" fillId="0" borderId="0" xfId="8" applyFont="1" applyAlignment="1">
      <alignment horizontal="centerContinuous"/>
    </xf>
    <xf numFmtId="0" fontId="13" fillId="0" borderId="0" xfId="8" applyFont="1"/>
    <xf numFmtId="0" fontId="6" fillId="0" borderId="0" xfId="8" applyFont="1" applyAlignment="1">
      <alignment horizontal="right"/>
    </xf>
    <xf numFmtId="0" fontId="6" fillId="0" borderId="0" xfId="8" applyFont="1"/>
    <xf numFmtId="0" fontId="13" fillId="0" borderId="0" xfId="8" applyFont="1" applyAlignment="1"/>
    <xf numFmtId="0" fontId="13" fillId="0" borderId="0" xfId="8" applyFont="1" applyAlignment="1">
      <alignment horizontal="right"/>
    </xf>
    <xf numFmtId="0" fontId="13" fillId="0" borderId="0" xfId="8" quotePrefix="1" applyFont="1"/>
    <xf numFmtId="0" fontId="14" fillId="0" borderId="0" xfId="8" applyFont="1"/>
    <xf numFmtId="0" fontId="13" fillId="0" borderId="0" xfId="8" applyFont="1" applyAlignment="1">
      <alignment horizontal="center"/>
    </xf>
    <xf numFmtId="0" fontId="13" fillId="0" borderId="1" xfId="8" applyFont="1" applyBorder="1" applyAlignment="1">
      <alignment horizontal="centerContinuous"/>
    </xf>
    <xf numFmtId="0" fontId="15" fillId="0" borderId="0" xfId="8" quotePrefix="1" applyFont="1" applyBorder="1" applyAlignment="1">
      <alignment horizontal="center"/>
    </xf>
    <xf numFmtId="0" fontId="13" fillId="0" borderId="1" xfId="8" applyFont="1" applyBorder="1" applyAlignment="1">
      <alignment horizontal="center"/>
    </xf>
    <xf numFmtId="0" fontId="13" fillId="0" borderId="2" xfId="8" quotePrefix="1" applyFont="1" applyBorder="1" applyAlignment="1">
      <alignment horizontal="center"/>
    </xf>
    <xf numFmtId="0" fontId="16" fillId="0" borderId="0" xfId="8" applyFont="1"/>
    <xf numFmtId="5" fontId="16" fillId="0" borderId="0" xfId="8" applyNumberFormat="1" applyFont="1" applyAlignment="1">
      <alignment horizontal="right"/>
    </xf>
    <xf numFmtId="10" fontId="10" fillId="0" borderId="0" xfId="7" applyNumberFormat="1" applyFont="1" applyAlignment="1">
      <alignment horizontal="right" indent="1"/>
    </xf>
    <xf numFmtId="167" fontId="10" fillId="0" borderId="0" xfId="1" applyNumberFormat="1" applyFont="1" applyAlignment="1">
      <alignment horizontal="right" indent="1"/>
    </xf>
    <xf numFmtId="164" fontId="16" fillId="0" borderId="0" xfId="9" applyNumberFormat="1" applyFont="1" applyAlignment="1">
      <alignment horizontal="center"/>
    </xf>
    <xf numFmtId="0" fontId="17" fillId="0" borderId="0" xfId="8" applyFont="1"/>
    <xf numFmtId="0" fontId="13" fillId="0" borderId="0" xfId="8" applyFont="1" applyFill="1"/>
    <xf numFmtId="0" fontId="13" fillId="0" borderId="0" xfId="8" applyFont="1" applyFill="1" applyAlignment="1">
      <alignment horizontal="right"/>
    </xf>
    <xf numFmtId="0" fontId="16" fillId="0" borderId="0" xfId="8" applyFont="1" applyFill="1"/>
    <xf numFmtId="0" fontId="17" fillId="0" borderId="0" xfId="8" applyFont="1" applyFill="1"/>
    <xf numFmtId="2" fontId="16" fillId="0" borderId="0" xfId="8" applyNumberFormat="1" applyFont="1" applyAlignment="1">
      <alignment horizontal="center"/>
    </xf>
    <xf numFmtId="0" fontId="16" fillId="0" borderId="0" xfId="8" quotePrefix="1" applyFont="1" applyFill="1"/>
    <xf numFmtId="0" fontId="17" fillId="0" borderId="0" xfId="8" quotePrefix="1" applyFont="1" applyFill="1"/>
    <xf numFmtId="0" fontId="8" fillId="0" borderId="0" xfId="8" applyFont="1" applyAlignment="1">
      <alignment horizontal="centerContinuous"/>
    </xf>
    <xf numFmtId="0" fontId="13" fillId="0" borderId="0" xfId="8" applyFont="1" applyBorder="1"/>
    <xf numFmtId="0" fontId="7" fillId="0" borderId="0" xfId="8" applyFont="1" applyAlignment="1">
      <alignment horizontal="centerContinuous"/>
    </xf>
    <xf numFmtId="0" fontId="17" fillId="0" borderId="0" xfId="8" quotePrefix="1" applyFont="1"/>
    <xf numFmtId="10" fontId="13" fillId="2" borderId="3" xfId="9" applyNumberFormat="1" applyFont="1" applyFill="1" applyBorder="1" applyAlignment="1">
      <alignment horizontal="center"/>
    </xf>
    <xf numFmtId="5" fontId="13" fillId="2" borderId="3" xfId="8" applyNumberFormat="1" applyFont="1" applyFill="1" applyBorder="1" applyAlignment="1">
      <alignment horizontal="right"/>
    </xf>
    <xf numFmtId="166" fontId="13" fillId="0" borderId="0" xfId="8" applyNumberFormat="1" applyFont="1" applyBorder="1" applyAlignment="1">
      <alignment horizontal="center"/>
    </xf>
    <xf numFmtId="0" fontId="22" fillId="0" borderId="1" xfId="8" applyFont="1" applyFill="1" applyBorder="1" applyAlignment="1">
      <alignment horizontal="center" wrapText="1"/>
    </xf>
    <xf numFmtId="0" fontId="22" fillId="0" borderId="0" xfId="8" applyFont="1"/>
    <xf numFmtId="166" fontId="22" fillId="0" borderId="0" xfId="8" applyNumberFormat="1" applyFont="1" applyBorder="1" applyAlignment="1">
      <alignment horizontal="center"/>
    </xf>
    <xf numFmtId="0" fontId="22" fillId="0" borderId="0" xfId="8" applyFont="1" applyBorder="1"/>
    <xf numFmtId="0" fontId="4" fillId="0" borderId="0" xfId="8" applyFont="1" applyAlignment="1">
      <alignment horizontal="right"/>
    </xf>
    <xf numFmtId="0" fontId="23" fillId="0" borderId="6" xfId="8" applyFont="1" applyFill="1" applyBorder="1" applyAlignment="1">
      <alignment horizontal="center" wrapText="1"/>
    </xf>
    <xf numFmtId="165" fontId="23" fillId="0" borderId="4" xfId="8" applyNumberFormat="1" applyFont="1" applyBorder="1" applyAlignment="1">
      <alignment horizontal="center"/>
    </xf>
    <xf numFmtId="165" fontId="23" fillId="0" borderId="5" xfId="8" applyNumberFormat="1" applyFont="1" applyFill="1" applyBorder="1" applyAlignment="1">
      <alignment horizontal="center"/>
    </xf>
    <xf numFmtId="0" fontId="13" fillId="0" borderId="0" xfId="8" applyFont="1" applyProtection="1">
      <protection locked="0"/>
    </xf>
    <xf numFmtId="5" fontId="13" fillId="2" borderId="4" xfId="8" applyNumberFormat="1" applyFont="1" applyFill="1" applyBorder="1" applyAlignment="1" applyProtection="1">
      <alignment horizontal="right"/>
      <protection locked="0"/>
    </xf>
    <xf numFmtId="10" fontId="13" fillId="2" borderId="4" xfId="9" applyNumberFormat="1" applyFont="1" applyFill="1" applyBorder="1" applyAlignment="1" applyProtection="1">
      <alignment horizontal="center"/>
      <protection locked="0"/>
    </xf>
    <xf numFmtId="5" fontId="13" fillId="2" borderId="5" xfId="8" applyNumberFormat="1" applyFont="1" applyFill="1" applyBorder="1" applyAlignment="1" applyProtection="1">
      <alignment horizontal="right"/>
      <protection locked="0"/>
    </xf>
    <xf numFmtId="10" fontId="13" fillId="2" borderId="5" xfId="9" applyNumberFormat="1" applyFont="1" applyFill="1" applyBorder="1" applyAlignment="1" applyProtection="1">
      <alignment horizontal="center"/>
      <protection locked="0"/>
    </xf>
    <xf numFmtId="5" fontId="13" fillId="2" borderId="3" xfId="8" applyNumberFormat="1" applyFont="1" applyFill="1" applyBorder="1" applyAlignment="1" applyProtection="1">
      <alignment horizontal="right"/>
    </xf>
    <xf numFmtId="0" fontId="13" fillId="0" borderId="0" xfId="8" applyFont="1" applyProtection="1"/>
    <xf numFmtId="10" fontId="13" fillId="2" borderId="3" xfId="9" applyNumberFormat="1" applyFont="1" applyFill="1" applyBorder="1" applyAlignment="1" applyProtection="1">
      <alignment horizontal="center"/>
    </xf>
  </cellXfs>
  <cellStyles count="17">
    <cellStyle name="_48" xfId="13"/>
    <cellStyle name="_54" xfId="14"/>
    <cellStyle name="_54 2" xfId="15"/>
    <cellStyle name="Comma" xfId="1" builtinId="3"/>
    <cellStyle name="Comma 2" xfId="2"/>
    <cellStyle name="Comma 2 2" xfId="10"/>
    <cellStyle name="Comma 3" xfId="6"/>
    <cellStyle name="Normal" xfId="0" builtinId="0"/>
    <cellStyle name="Normal 2" xfId="3"/>
    <cellStyle name="Normal 2 2" xfId="8"/>
    <cellStyle name="Normal 3" xfId="4"/>
    <cellStyle name="Normal 4" xfId="12"/>
    <cellStyle name="Normal 4 2" xfId="16"/>
    <cellStyle name="npv" xfId="11"/>
    <cellStyle name="Percent 2" xfId="5"/>
    <cellStyle name="Percent 2 2" xfId="9"/>
    <cellStyle name="Percent 3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D3"/>
      <rgbColor rgb="00E5E5E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0000FF"/>
      <color rgb="FF99FF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>
                <a:latin typeface="Arial" pitchFamily="34" charset="0"/>
                <a:cs typeface="Arial" pitchFamily="34" charset="0"/>
              </a:rPr>
              <a:t>Profit Multiples by Probability</a:t>
            </a:r>
            <a:r>
              <a:rPr lang="en-US" sz="1100" baseline="0">
                <a:latin typeface="Arial" pitchFamily="34" charset="0"/>
                <a:cs typeface="Arial" pitchFamily="34" charset="0"/>
              </a:rPr>
              <a:t> of Loss</a:t>
            </a:r>
            <a:endParaRPr lang="en-US" sz="11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2745319343042588E-2"/>
          <c:y val="0.12508768473886317"/>
          <c:w val="0.89878217525901982"/>
          <c:h val="0.81434512657960312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'Profit Multiple Curve'!$AC$6</c:f>
              <c:strCache>
                <c:ptCount val="1"/>
                <c:pt idx="0">
                  <c:v>Profit Multiple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spPr>
              <a:ln w="19050"/>
            </c:spPr>
            <c:trendlineType val="power"/>
            <c:dispRSqr val="0"/>
            <c:dispEq val="0"/>
          </c:trendline>
          <c:xVal>
            <c:numRef>
              <c:f>'Profit Multiple Curve'!$AB$7:$AB$187</c:f>
              <c:numCache>
                <c:formatCode>0.00%</c:formatCode>
                <c:ptCount val="181"/>
                <c:pt idx="0">
                  <c:v>1.1849999999999999E-2</c:v>
                </c:pt>
                <c:pt idx="1">
                  <c:v>6.8500000000000002E-3</c:v>
                </c:pt>
                <c:pt idx="2">
                  <c:v>1.5349999999999999E-2</c:v>
                </c:pt>
                <c:pt idx="3">
                  <c:v>4.9149999999999999E-2</c:v>
                </c:pt>
                <c:pt idx="4">
                  <c:v>4.9149999999999999E-2</c:v>
                </c:pt>
                <c:pt idx="5">
                  <c:v>4.9149999999999999E-2</c:v>
                </c:pt>
                <c:pt idx="6">
                  <c:v>4.9149999999999999E-2</c:v>
                </c:pt>
                <c:pt idx="7">
                  <c:v>4.9149999999999999E-2</c:v>
                </c:pt>
                <c:pt idx="8">
                  <c:v>4.9149999999999999E-2</c:v>
                </c:pt>
                <c:pt idx="9">
                  <c:v>4.9149999999999999E-2</c:v>
                </c:pt>
                <c:pt idx="10">
                  <c:v>4.9149999999999999E-2</c:v>
                </c:pt>
                <c:pt idx="11">
                  <c:v>4.9149999999999999E-2</c:v>
                </c:pt>
                <c:pt idx="12">
                  <c:v>4.9149999999999999E-2</c:v>
                </c:pt>
                <c:pt idx="13">
                  <c:v>9.5999999999999992E-3</c:v>
                </c:pt>
                <c:pt idx="14">
                  <c:v>2.46E-2</c:v>
                </c:pt>
                <c:pt idx="15">
                  <c:v>5.9500000000000004E-3</c:v>
                </c:pt>
                <c:pt idx="16">
                  <c:v>5.9500000000000004E-3</c:v>
                </c:pt>
                <c:pt idx="17">
                  <c:v>1.2000000000000001E-3</c:v>
                </c:pt>
                <c:pt idx="18">
                  <c:v>2.3999999999999998E-3</c:v>
                </c:pt>
                <c:pt idx="19">
                  <c:v>3.6699999999999997E-2</c:v>
                </c:pt>
                <c:pt idx="20">
                  <c:v>5.0000000000000001E-4</c:v>
                </c:pt>
                <c:pt idx="21">
                  <c:v>9.300000000000001E-3</c:v>
                </c:pt>
                <c:pt idx="22">
                  <c:v>4.8500000000000001E-3</c:v>
                </c:pt>
                <c:pt idx="23">
                  <c:v>2.1000000000000001E-2</c:v>
                </c:pt>
                <c:pt idx="24">
                  <c:v>7.9000000000000012E-4</c:v>
                </c:pt>
                <c:pt idx="25">
                  <c:v>5.025E-3</c:v>
                </c:pt>
                <c:pt idx="26">
                  <c:v>2.5570000000000002E-2</c:v>
                </c:pt>
                <c:pt idx="27">
                  <c:v>3.0499999999999998E-3</c:v>
                </c:pt>
                <c:pt idx="28">
                  <c:v>1.32E-2</c:v>
                </c:pt>
                <c:pt idx="29">
                  <c:v>1.7849999999999998E-2</c:v>
                </c:pt>
                <c:pt idx="30">
                  <c:v>7.4700000000000001E-3</c:v>
                </c:pt>
                <c:pt idx="31">
                  <c:v>9.5999999999999992E-3</c:v>
                </c:pt>
                <c:pt idx="32">
                  <c:v>9.300000000000001E-3</c:v>
                </c:pt>
                <c:pt idx="33">
                  <c:v>3.3799999999999997E-2</c:v>
                </c:pt>
                <c:pt idx="34">
                  <c:v>3.6799999999999999E-2</c:v>
                </c:pt>
                <c:pt idx="35">
                  <c:v>4.5000000000000005E-3</c:v>
                </c:pt>
                <c:pt idx="36">
                  <c:v>5.1000000000000004E-3</c:v>
                </c:pt>
                <c:pt idx="37">
                  <c:v>1.635E-2</c:v>
                </c:pt>
                <c:pt idx="38">
                  <c:v>1.67E-2</c:v>
                </c:pt>
                <c:pt idx="39">
                  <c:v>1.2549999999999999E-2</c:v>
                </c:pt>
                <c:pt idx="40">
                  <c:v>7.3500000000000006E-3</c:v>
                </c:pt>
                <c:pt idx="41">
                  <c:v>8.7500000000000008E-3</c:v>
                </c:pt>
                <c:pt idx="42">
                  <c:v>2.495E-2</c:v>
                </c:pt>
                <c:pt idx="43">
                  <c:v>1.2500000000000001E-2</c:v>
                </c:pt>
                <c:pt idx="44">
                  <c:v>7.9499999999999987E-3</c:v>
                </c:pt>
                <c:pt idx="45">
                  <c:v>2.15E-3</c:v>
                </c:pt>
                <c:pt idx="46">
                  <c:v>6.5000000000000006E-3</c:v>
                </c:pt>
                <c:pt idx="47">
                  <c:v>2.06E-2</c:v>
                </c:pt>
                <c:pt idx="48">
                  <c:v>8.0499999999999999E-3</c:v>
                </c:pt>
                <c:pt idx="49">
                  <c:v>1.18E-2</c:v>
                </c:pt>
                <c:pt idx="50">
                  <c:v>1.6999999999999999E-3</c:v>
                </c:pt>
                <c:pt idx="51">
                  <c:v>6.3499999999999997E-3</c:v>
                </c:pt>
                <c:pt idx="52">
                  <c:v>4.3999999999999994E-3</c:v>
                </c:pt>
                <c:pt idx="53">
                  <c:v>6.4499999999999991E-3</c:v>
                </c:pt>
                <c:pt idx="54">
                  <c:v>4.6499999999999996E-3</c:v>
                </c:pt>
                <c:pt idx="55">
                  <c:v>1.2699999999999999E-2</c:v>
                </c:pt>
                <c:pt idx="56">
                  <c:v>6.3E-2</c:v>
                </c:pt>
                <c:pt idx="57">
                  <c:v>8.1499999999999993E-3</c:v>
                </c:pt>
                <c:pt idx="58">
                  <c:v>4.1999999999999997E-3</c:v>
                </c:pt>
                <c:pt idx="59">
                  <c:v>2.2499999999999998E-3</c:v>
                </c:pt>
                <c:pt idx="60">
                  <c:v>1.2E-2</c:v>
                </c:pt>
                <c:pt idx="61">
                  <c:v>7.8499999999999993E-3</c:v>
                </c:pt>
                <c:pt idx="62">
                  <c:v>3.4450000000000001E-2</c:v>
                </c:pt>
                <c:pt idx="63">
                  <c:v>6.9999999999999993E-3</c:v>
                </c:pt>
                <c:pt idx="64">
                  <c:v>6.8500000000000002E-3</c:v>
                </c:pt>
                <c:pt idx="65">
                  <c:v>1.7100000000000001E-2</c:v>
                </c:pt>
                <c:pt idx="66">
                  <c:v>6.6E-3</c:v>
                </c:pt>
                <c:pt idx="67">
                  <c:v>7.1500000000000001E-3</c:v>
                </c:pt>
                <c:pt idx="68">
                  <c:v>9.3500000000000007E-3</c:v>
                </c:pt>
                <c:pt idx="69">
                  <c:v>1.32E-2</c:v>
                </c:pt>
                <c:pt idx="70">
                  <c:v>1.32E-2</c:v>
                </c:pt>
                <c:pt idx="71">
                  <c:v>1.32E-2</c:v>
                </c:pt>
                <c:pt idx="72">
                  <c:v>1.2800000000000001E-2</c:v>
                </c:pt>
                <c:pt idx="73">
                  <c:v>1.2800000000000001E-2</c:v>
                </c:pt>
                <c:pt idx="74">
                  <c:v>2.1999999999999997E-3</c:v>
                </c:pt>
                <c:pt idx="75">
                  <c:v>5.000000000000001E-3</c:v>
                </c:pt>
                <c:pt idx="76">
                  <c:v>2.1999999999999997E-3</c:v>
                </c:pt>
                <c:pt idx="77">
                  <c:v>1.2800000000000001E-2</c:v>
                </c:pt>
                <c:pt idx="78">
                  <c:v>1.2800000000000001E-2</c:v>
                </c:pt>
                <c:pt idx="79">
                  <c:v>1.2800000000000001E-2</c:v>
                </c:pt>
                <c:pt idx="80">
                  <c:v>1.2800000000000001E-2</c:v>
                </c:pt>
                <c:pt idx="81">
                  <c:v>1.32E-2</c:v>
                </c:pt>
                <c:pt idx="82">
                  <c:v>1.32E-2</c:v>
                </c:pt>
                <c:pt idx="83">
                  <c:v>1.32E-2</c:v>
                </c:pt>
                <c:pt idx="84">
                  <c:v>1.32E-2</c:v>
                </c:pt>
                <c:pt idx="85">
                  <c:v>1.32E-2</c:v>
                </c:pt>
                <c:pt idx="86">
                  <c:v>1.285E-2</c:v>
                </c:pt>
                <c:pt idx="87">
                  <c:v>1.285E-2</c:v>
                </c:pt>
                <c:pt idx="88">
                  <c:v>1.285E-2</c:v>
                </c:pt>
                <c:pt idx="89">
                  <c:v>1.285E-2</c:v>
                </c:pt>
                <c:pt idx="90">
                  <c:v>1.285E-2</c:v>
                </c:pt>
                <c:pt idx="91">
                  <c:v>2.2500000000000003E-3</c:v>
                </c:pt>
                <c:pt idx="92">
                  <c:v>2.2500000000000003E-3</c:v>
                </c:pt>
                <c:pt idx="93">
                  <c:v>2.2500000000000003E-3</c:v>
                </c:pt>
                <c:pt idx="94">
                  <c:v>2.2500000000000003E-3</c:v>
                </c:pt>
                <c:pt idx="95">
                  <c:v>2.2500000000000003E-3</c:v>
                </c:pt>
                <c:pt idx="96">
                  <c:v>2.2500000000000003E-3</c:v>
                </c:pt>
                <c:pt idx="97">
                  <c:v>1.3000000000000001E-2</c:v>
                </c:pt>
                <c:pt idx="98">
                  <c:v>1.3000000000000001E-2</c:v>
                </c:pt>
                <c:pt idx="99">
                  <c:v>1.3000000000000001E-2</c:v>
                </c:pt>
                <c:pt idx="100">
                  <c:v>1.3100000000000001E-2</c:v>
                </c:pt>
                <c:pt idx="101">
                  <c:v>1.3100000000000001E-2</c:v>
                </c:pt>
                <c:pt idx="102">
                  <c:v>1.3100000000000001E-2</c:v>
                </c:pt>
                <c:pt idx="103">
                  <c:v>1.38E-2</c:v>
                </c:pt>
                <c:pt idx="104">
                  <c:v>1.2699999999999999E-2</c:v>
                </c:pt>
                <c:pt idx="105">
                  <c:v>6.8999999999999999E-3</c:v>
                </c:pt>
                <c:pt idx="106">
                  <c:v>5.3E-3</c:v>
                </c:pt>
                <c:pt idx="107">
                  <c:v>7.1999999999999998E-3</c:v>
                </c:pt>
                <c:pt idx="108">
                  <c:v>2.2499999999999998E-3</c:v>
                </c:pt>
                <c:pt idx="109">
                  <c:v>6.5000000000000006E-3</c:v>
                </c:pt>
                <c:pt idx="110">
                  <c:v>8.2500000000000004E-3</c:v>
                </c:pt>
                <c:pt idx="111">
                  <c:v>2.5000000000000001E-3</c:v>
                </c:pt>
                <c:pt idx="112">
                  <c:v>1.5300000000000001E-2</c:v>
                </c:pt>
                <c:pt idx="113">
                  <c:v>5.6600000000000004E-2</c:v>
                </c:pt>
                <c:pt idx="114">
                  <c:v>5.7999999999999996E-3</c:v>
                </c:pt>
                <c:pt idx="115">
                  <c:v>5.9000000000000007E-3</c:v>
                </c:pt>
                <c:pt idx="116">
                  <c:v>5.4000000000000003E-3</c:v>
                </c:pt>
                <c:pt idx="117">
                  <c:v>2.3E-3</c:v>
                </c:pt>
                <c:pt idx="118">
                  <c:v>7.3100000000000005E-3</c:v>
                </c:pt>
                <c:pt idx="119">
                  <c:v>7.2449999999999997E-3</c:v>
                </c:pt>
                <c:pt idx="120">
                  <c:v>5.1999999999999998E-3</c:v>
                </c:pt>
                <c:pt idx="121">
                  <c:v>6.3E-3</c:v>
                </c:pt>
                <c:pt idx="122">
                  <c:v>7.6500000000000005E-3</c:v>
                </c:pt>
                <c:pt idx="123">
                  <c:v>7.6000000000000009E-3</c:v>
                </c:pt>
                <c:pt idx="124">
                  <c:v>6.9000000000000008E-3</c:v>
                </c:pt>
                <c:pt idx="125">
                  <c:v>1.2949999999999998E-2</c:v>
                </c:pt>
                <c:pt idx="126">
                  <c:v>3.465E-2</c:v>
                </c:pt>
                <c:pt idx="127">
                  <c:v>1.55E-2</c:v>
                </c:pt>
                <c:pt idx="128">
                  <c:v>3.7249999999999998E-2</c:v>
                </c:pt>
                <c:pt idx="129">
                  <c:v>2.8300000000000002E-2</c:v>
                </c:pt>
                <c:pt idx="130">
                  <c:v>7.8499999999999993E-3</c:v>
                </c:pt>
                <c:pt idx="131">
                  <c:v>1.3000000000000001E-2</c:v>
                </c:pt>
                <c:pt idx="132">
                  <c:v>8.0000000000000002E-3</c:v>
                </c:pt>
                <c:pt idx="133">
                  <c:v>1.285E-2</c:v>
                </c:pt>
                <c:pt idx="134">
                  <c:v>1.285E-2</c:v>
                </c:pt>
                <c:pt idx="135">
                  <c:v>1.285E-2</c:v>
                </c:pt>
                <c:pt idx="136">
                  <c:v>1.3399999999999999E-2</c:v>
                </c:pt>
                <c:pt idx="137">
                  <c:v>7.5499999999999994E-3</c:v>
                </c:pt>
                <c:pt idx="138">
                  <c:v>8.3000000000000001E-3</c:v>
                </c:pt>
                <c:pt idx="139">
                  <c:v>1.0699999999999999E-2</c:v>
                </c:pt>
                <c:pt idx="140">
                  <c:v>1.1299999999999999E-2</c:v>
                </c:pt>
                <c:pt idx="141">
                  <c:v>1.21E-2</c:v>
                </c:pt>
                <c:pt idx="142">
                  <c:v>8.0000000000000002E-3</c:v>
                </c:pt>
                <c:pt idx="143">
                  <c:v>1.755E-2</c:v>
                </c:pt>
                <c:pt idx="144">
                  <c:v>1.325E-2</c:v>
                </c:pt>
                <c:pt idx="145">
                  <c:v>1.3000000000000001E-2</c:v>
                </c:pt>
                <c:pt idx="146">
                  <c:v>1.3000000000000001E-2</c:v>
                </c:pt>
                <c:pt idx="147">
                  <c:v>1.3000000000000001E-2</c:v>
                </c:pt>
                <c:pt idx="148">
                  <c:v>2.155E-2</c:v>
                </c:pt>
                <c:pt idx="149">
                  <c:v>4.3549999999999998E-2</c:v>
                </c:pt>
                <c:pt idx="150">
                  <c:v>4.3549999999999998E-2</c:v>
                </c:pt>
                <c:pt idx="151">
                  <c:v>4.3549999999999998E-2</c:v>
                </c:pt>
                <c:pt idx="152">
                  <c:v>2.1700000000000001E-2</c:v>
                </c:pt>
                <c:pt idx="153">
                  <c:v>1.3049999999999999E-2</c:v>
                </c:pt>
                <c:pt idx="154">
                  <c:v>2.1650000000000003E-2</c:v>
                </c:pt>
                <c:pt idx="155">
                  <c:v>4.3800000000000006E-2</c:v>
                </c:pt>
                <c:pt idx="156">
                  <c:v>4.3800000000000006E-2</c:v>
                </c:pt>
                <c:pt idx="157">
                  <c:v>2.1650000000000003E-2</c:v>
                </c:pt>
                <c:pt idx="158">
                  <c:v>3.6049999999999999E-2</c:v>
                </c:pt>
                <c:pt idx="159">
                  <c:v>5.7499999999999996E-2</c:v>
                </c:pt>
                <c:pt idx="160">
                  <c:v>5.7499999999999996E-2</c:v>
                </c:pt>
                <c:pt idx="161">
                  <c:v>8.9549999999999991E-2</c:v>
                </c:pt>
                <c:pt idx="162">
                  <c:v>8.9549999999999991E-2</c:v>
                </c:pt>
                <c:pt idx="163">
                  <c:v>8.9549999999999991E-2</c:v>
                </c:pt>
                <c:pt idx="164">
                  <c:v>8.9549999999999991E-2</c:v>
                </c:pt>
                <c:pt idx="165">
                  <c:v>8.9549999999999991E-2</c:v>
                </c:pt>
                <c:pt idx="166">
                  <c:v>3.3599999999999998E-2</c:v>
                </c:pt>
                <c:pt idx="167">
                  <c:v>0.12809999999999999</c:v>
                </c:pt>
                <c:pt idx="168">
                  <c:v>0.12809999999999999</c:v>
                </c:pt>
                <c:pt idx="169">
                  <c:v>5.0949999999999995E-2</c:v>
                </c:pt>
                <c:pt idx="170">
                  <c:v>0.152</c:v>
                </c:pt>
                <c:pt idx="171">
                  <c:v>6.8699999999999997E-2</c:v>
                </c:pt>
                <c:pt idx="172">
                  <c:v>4.8549999999999996E-2</c:v>
                </c:pt>
                <c:pt idx="173">
                  <c:v>3.1099999999999999E-2</c:v>
                </c:pt>
                <c:pt idx="174">
                  <c:v>3.1099999999999999E-2</c:v>
                </c:pt>
                <c:pt idx="175">
                  <c:v>1.405E-2</c:v>
                </c:pt>
                <c:pt idx="176">
                  <c:v>7.1999999999999998E-3</c:v>
                </c:pt>
                <c:pt idx="177">
                  <c:v>7.1999999999999998E-3</c:v>
                </c:pt>
                <c:pt idx="178">
                  <c:v>9.1000000000000004E-3</c:v>
                </c:pt>
                <c:pt idx="179">
                  <c:v>8.0000000000000002E-3</c:v>
                </c:pt>
                <c:pt idx="180">
                  <c:v>5.8000000000000005E-3</c:v>
                </c:pt>
              </c:numCache>
            </c:numRef>
          </c:xVal>
          <c:yVal>
            <c:numRef>
              <c:f>'Profit Multiple Curve'!$AC$7:$AC$187</c:f>
              <c:numCache>
                <c:formatCode>#,##0.000_);\(#,##0.000\)</c:formatCode>
                <c:ptCount val="181"/>
                <c:pt idx="0">
                  <c:v>3.0847457627118646</c:v>
                </c:pt>
                <c:pt idx="1">
                  <c:v>6.333333333333333</c:v>
                </c:pt>
                <c:pt idx="2">
                  <c:v>3.8630136986301369</c:v>
                </c:pt>
                <c:pt idx="3">
                  <c:v>3.2325102880658436</c:v>
                </c:pt>
                <c:pt idx="4">
                  <c:v>3.2345679012345681</c:v>
                </c:pt>
                <c:pt idx="5">
                  <c:v>3.1296296296296302</c:v>
                </c:pt>
                <c:pt idx="6">
                  <c:v>2.9197530864197532</c:v>
                </c:pt>
                <c:pt idx="7">
                  <c:v>1.5041152263374484</c:v>
                </c:pt>
                <c:pt idx="8">
                  <c:v>2.8168724279835389</c:v>
                </c:pt>
                <c:pt idx="9">
                  <c:v>2.6604938271604937</c:v>
                </c:pt>
                <c:pt idx="10">
                  <c:v>2.6069958847736623</c:v>
                </c:pt>
                <c:pt idx="11">
                  <c:v>2.5555555555555554</c:v>
                </c:pt>
                <c:pt idx="12">
                  <c:v>2.024691358024691</c:v>
                </c:pt>
                <c:pt idx="13">
                  <c:v>5.072916666666667</c:v>
                </c:pt>
                <c:pt idx="14">
                  <c:v>3.1387755102040815</c:v>
                </c:pt>
                <c:pt idx="15">
                  <c:v>8.3538461538461526</c:v>
                </c:pt>
                <c:pt idx="16">
                  <c:v>8.7538461538461529</c:v>
                </c:pt>
                <c:pt idx="17">
                  <c:v>23.909090909090907</c:v>
                </c:pt>
                <c:pt idx="18">
                  <c:v>15.304347826086957</c:v>
                </c:pt>
                <c:pt idx="19">
                  <c:v>3.3796296296296284</c:v>
                </c:pt>
                <c:pt idx="20">
                  <c:v>47.199999999999996</c:v>
                </c:pt>
                <c:pt idx="21">
                  <c:v>6.6</c:v>
                </c:pt>
                <c:pt idx="22">
                  <c:v>7.4583333333333339</c:v>
                </c:pt>
                <c:pt idx="23">
                  <c:v>0.93333333333333324</c:v>
                </c:pt>
                <c:pt idx="24">
                  <c:v>34.26229508196721</c:v>
                </c:pt>
                <c:pt idx="25">
                  <c:v>8.125</c:v>
                </c:pt>
                <c:pt idx="26">
                  <c:v>2.5520361990950229</c:v>
                </c:pt>
                <c:pt idx="27">
                  <c:v>16.239999999999998</c:v>
                </c:pt>
                <c:pt idx="28">
                  <c:v>5.6307692307692303</c:v>
                </c:pt>
                <c:pt idx="29">
                  <c:v>4.6648044692737436</c:v>
                </c:pt>
                <c:pt idx="30">
                  <c:v>3.450704225352113</c:v>
                </c:pt>
                <c:pt idx="31">
                  <c:v>1.479166666666667</c:v>
                </c:pt>
                <c:pt idx="32">
                  <c:v>1.5053763440860213</c:v>
                </c:pt>
                <c:pt idx="33">
                  <c:v>3.050295857988166</c:v>
                </c:pt>
                <c:pt idx="34">
                  <c:v>2.552197802197802</c:v>
                </c:pt>
                <c:pt idx="35">
                  <c:v>6.4761904761904763</c:v>
                </c:pt>
                <c:pt idx="36">
                  <c:v>6.4800000000000013</c:v>
                </c:pt>
                <c:pt idx="37">
                  <c:v>12.493506493506493</c:v>
                </c:pt>
                <c:pt idx="38">
                  <c:v>3.0641025641025639</c:v>
                </c:pt>
                <c:pt idx="39">
                  <c:v>2.1451612903225805</c:v>
                </c:pt>
                <c:pt idx="40">
                  <c:v>5.6301369863013706</c:v>
                </c:pt>
                <c:pt idx="41">
                  <c:v>6.9534883720930232</c:v>
                </c:pt>
                <c:pt idx="42">
                  <c:v>4.0202020202020208</c:v>
                </c:pt>
                <c:pt idx="43">
                  <c:v>5.0743801652892566</c:v>
                </c:pt>
                <c:pt idx="44">
                  <c:v>5.333333333333333</c:v>
                </c:pt>
                <c:pt idx="45">
                  <c:v>9.4285714285714306</c:v>
                </c:pt>
                <c:pt idx="46">
                  <c:v>5.0597014925373136</c:v>
                </c:pt>
                <c:pt idx="47">
                  <c:v>2.4466019417475726</c:v>
                </c:pt>
                <c:pt idx="48">
                  <c:v>6.44</c:v>
                </c:pt>
                <c:pt idx="49">
                  <c:v>5.0169491525423728</c:v>
                </c:pt>
                <c:pt idx="50">
                  <c:v>16.588235294117645</c:v>
                </c:pt>
                <c:pt idx="51">
                  <c:v>7.6984126984126977</c:v>
                </c:pt>
                <c:pt idx="52">
                  <c:v>24.454545454545453</c:v>
                </c:pt>
                <c:pt idx="53">
                  <c:v>6.2380952380952381</c:v>
                </c:pt>
                <c:pt idx="54">
                  <c:v>8.4666666666666668</c:v>
                </c:pt>
                <c:pt idx="55">
                  <c:v>3.2619047619047619</c:v>
                </c:pt>
                <c:pt idx="56">
                  <c:v>1.4651685393258425</c:v>
                </c:pt>
                <c:pt idx="57">
                  <c:v>15.066666666666665</c:v>
                </c:pt>
                <c:pt idx="58">
                  <c:v>14.690476190476192</c:v>
                </c:pt>
                <c:pt idx="59">
                  <c:v>10.999999999999998</c:v>
                </c:pt>
                <c:pt idx="60">
                  <c:v>4.112068965517242</c:v>
                </c:pt>
                <c:pt idx="61">
                  <c:v>8.6666666666666679</c:v>
                </c:pt>
                <c:pt idx="62">
                  <c:v>1.943661971830986</c:v>
                </c:pt>
                <c:pt idx="63">
                  <c:v>9.2898550724637694</c:v>
                </c:pt>
                <c:pt idx="64">
                  <c:v>8.2608695652173925</c:v>
                </c:pt>
                <c:pt idx="65">
                  <c:v>4.7421383647798736</c:v>
                </c:pt>
                <c:pt idx="66">
                  <c:v>5.08</c:v>
                </c:pt>
                <c:pt idx="67">
                  <c:v>4.9428571428571431</c:v>
                </c:pt>
                <c:pt idx="68">
                  <c:v>3.9032258064516125</c:v>
                </c:pt>
                <c:pt idx="69">
                  <c:v>3.795275590551181</c:v>
                </c:pt>
                <c:pt idx="70">
                  <c:v>2.9921259842519685</c:v>
                </c:pt>
                <c:pt idx="71">
                  <c:v>2.795275590551181</c:v>
                </c:pt>
                <c:pt idx="72">
                  <c:v>3.9609375</c:v>
                </c:pt>
                <c:pt idx="73">
                  <c:v>4.5546875</c:v>
                </c:pt>
                <c:pt idx="74">
                  <c:v>11.272727272727272</c:v>
                </c:pt>
                <c:pt idx="75">
                  <c:v>7.2448979591836729</c:v>
                </c:pt>
                <c:pt idx="76">
                  <c:v>11.272727272727272</c:v>
                </c:pt>
                <c:pt idx="77">
                  <c:v>3.3593749999999996</c:v>
                </c:pt>
                <c:pt idx="78">
                  <c:v>3.1562499999999996</c:v>
                </c:pt>
                <c:pt idx="79">
                  <c:v>4.75</c:v>
                </c:pt>
                <c:pt idx="80">
                  <c:v>3.75</c:v>
                </c:pt>
                <c:pt idx="81">
                  <c:v>3.188976377952756</c:v>
                </c:pt>
                <c:pt idx="82">
                  <c:v>2.795275590551181</c:v>
                </c:pt>
                <c:pt idx="83">
                  <c:v>3.992125984251969</c:v>
                </c:pt>
                <c:pt idx="84">
                  <c:v>3.188976377952756</c:v>
                </c:pt>
                <c:pt idx="85">
                  <c:v>2.9921259842519685</c:v>
                </c:pt>
                <c:pt idx="86">
                  <c:v>3.75</c:v>
                </c:pt>
                <c:pt idx="87">
                  <c:v>4.5546875</c:v>
                </c:pt>
                <c:pt idx="88">
                  <c:v>3.75</c:v>
                </c:pt>
                <c:pt idx="89">
                  <c:v>3.75</c:v>
                </c:pt>
                <c:pt idx="90">
                  <c:v>3.75</c:v>
                </c:pt>
                <c:pt idx="91">
                  <c:v>7.045454545454545</c:v>
                </c:pt>
                <c:pt idx="92">
                  <c:v>8.045454545454545</c:v>
                </c:pt>
                <c:pt idx="93">
                  <c:v>7.045454545454545</c:v>
                </c:pt>
                <c:pt idx="94">
                  <c:v>7.045454545454545</c:v>
                </c:pt>
                <c:pt idx="95">
                  <c:v>7.045454545454545</c:v>
                </c:pt>
                <c:pt idx="96">
                  <c:v>6.9090909090909083</c:v>
                </c:pt>
                <c:pt idx="97">
                  <c:v>2.7364341085271318</c:v>
                </c:pt>
                <c:pt idx="98">
                  <c:v>2.3410852713178296</c:v>
                </c:pt>
                <c:pt idx="99">
                  <c:v>2.7364341085271318</c:v>
                </c:pt>
                <c:pt idx="100">
                  <c:v>4.8015267175572518</c:v>
                </c:pt>
                <c:pt idx="101">
                  <c:v>4.8015267175572518</c:v>
                </c:pt>
                <c:pt idx="102">
                  <c:v>4.8015267175572518</c:v>
                </c:pt>
                <c:pt idx="103">
                  <c:v>4.7142857142857144</c:v>
                </c:pt>
                <c:pt idx="104">
                  <c:v>4.1889763779527556</c:v>
                </c:pt>
                <c:pt idx="105">
                  <c:v>7.3148148148148149</c:v>
                </c:pt>
                <c:pt idx="106">
                  <c:v>9.5283018867924536</c:v>
                </c:pt>
                <c:pt idx="107">
                  <c:v>8.8611111111111107</c:v>
                </c:pt>
                <c:pt idx="108">
                  <c:v>12.818181818181817</c:v>
                </c:pt>
                <c:pt idx="109">
                  <c:v>8.7538461538461529</c:v>
                </c:pt>
                <c:pt idx="110">
                  <c:v>7.3414634146341466</c:v>
                </c:pt>
                <c:pt idx="111">
                  <c:v>11.789473684210526</c:v>
                </c:pt>
                <c:pt idx="112">
                  <c:v>5.046153846153846</c:v>
                </c:pt>
                <c:pt idx="113">
                  <c:v>1.9878048780487805</c:v>
                </c:pt>
                <c:pt idx="114">
                  <c:v>8.5</c:v>
                </c:pt>
                <c:pt idx="115">
                  <c:v>8.3333333333333339</c:v>
                </c:pt>
                <c:pt idx="116">
                  <c:v>7.5</c:v>
                </c:pt>
                <c:pt idx="117">
                  <c:v>10.590909090909092</c:v>
                </c:pt>
                <c:pt idx="118">
                  <c:v>5.8472222222222223</c:v>
                </c:pt>
                <c:pt idx="119">
                  <c:v>6.2272727272727266</c:v>
                </c:pt>
                <c:pt idx="120">
                  <c:v>7.4318181818181817</c:v>
                </c:pt>
                <c:pt idx="121">
                  <c:v>6.7037037037037042</c:v>
                </c:pt>
                <c:pt idx="122">
                  <c:v>5.3235294117647056</c:v>
                </c:pt>
                <c:pt idx="123">
                  <c:v>6.4179104477611935</c:v>
                </c:pt>
                <c:pt idx="124">
                  <c:v>10.458333333333334</c:v>
                </c:pt>
                <c:pt idx="125">
                  <c:v>4.9834710743801658</c:v>
                </c:pt>
                <c:pt idx="126">
                  <c:v>3.0474683544303796</c:v>
                </c:pt>
                <c:pt idx="127">
                  <c:v>2.8671328671328671</c:v>
                </c:pt>
                <c:pt idx="128">
                  <c:v>1.5131964809384164</c:v>
                </c:pt>
                <c:pt idx="129">
                  <c:v>2.8120300751879701</c:v>
                </c:pt>
                <c:pt idx="130">
                  <c:v>9.2702702702702684</c:v>
                </c:pt>
                <c:pt idx="131">
                  <c:v>3.5348837209302326</c:v>
                </c:pt>
                <c:pt idx="132">
                  <c:v>4.9726027397260273</c:v>
                </c:pt>
                <c:pt idx="133">
                  <c:v>3.765625</c:v>
                </c:pt>
                <c:pt idx="134">
                  <c:v>4.5546875</c:v>
                </c:pt>
                <c:pt idx="135">
                  <c:v>3.5625</c:v>
                </c:pt>
                <c:pt idx="136">
                  <c:v>6.1769911504424782</c:v>
                </c:pt>
                <c:pt idx="137">
                  <c:v>7.5735294117647047</c:v>
                </c:pt>
                <c:pt idx="138">
                  <c:v>6</c:v>
                </c:pt>
                <c:pt idx="139">
                  <c:v>5.6355140186915884</c:v>
                </c:pt>
                <c:pt idx="140">
                  <c:v>4.8318584070796469</c:v>
                </c:pt>
                <c:pt idx="141">
                  <c:v>5.0000000000000009</c:v>
                </c:pt>
                <c:pt idx="142">
                  <c:v>6.9538461538461531</c:v>
                </c:pt>
                <c:pt idx="143">
                  <c:v>3.742690058479532</c:v>
                </c:pt>
                <c:pt idx="144">
                  <c:v>4.6538461538461533</c:v>
                </c:pt>
                <c:pt idx="145">
                  <c:v>3.1240310077519382</c:v>
                </c:pt>
                <c:pt idx="146">
                  <c:v>3.1240310077519382</c:v>
                </c:pt>
                <c:pt idx="147">
                  <c:v>3.5193798449612403</c:v>
                </c:pt>
                <c:pt idx="148">
                  <c:v>2.397129186602871</c:v>
                </c:pt>
                <c:pt idx="149">
                  <c:v>1.9975369458128081</c:v>
                </c:pt>
                <c:pt idx="150">
                  <c:v>1.9975369458128081</c:v>
                </c:pt>
                <c:pt idx="151">
                  <c:v>1.684729064039409</c:v>
                </c:pt>
                <c:pt idx="152">
                  <c:v>4.070422535211268</c:v>
                </c:pt>
                <c:pt idx="153">
                  <c:v>2.3153846153846152</c:v>
                </c:pt>
                <c:pt idx="154">
                  <c:v>1.8238095238095238</c:v>
                </c:pt>
                <c:pt idx="155">
                  <c:v>1.4195979899497486</c:v>
                </c:pt>
                <c:pt idx="156">
                  <c:v>1.4195979899497486</c:v>
                </c:pt>
                <c:pt idx="157">
                  <c:v>4.2594339622641515</c:v>
                </c:pt>
                <c:pt idx="158">
                  <c:v>3.3937677053824364</c:v>
                </c:pt>
                <c:pt idx="159">
                  <c:v>3.0904255319148937</c:v>
                </c:pt>
                <c:pt idx="160">
                  <c:v>2.0744680851063833</c:v>
                </c:pt>
                <c:pt idx="161">
                  <c:v>2.7514188422247443</c:v>
                </c:pt>
                <c:pt idx="162">
                  <c:v>1.8195232690124856</c:v>
                </c:pt>
                <c:pt idx="163">
                  <c:v>4.6617480136208851</c:v>
                </c:pt>
                <c:pt idx="164">
                  <c:v>1.5891032917139614</c:v>
                </c:pt>
                <c:pt idx="165">
                  <c:v>1.5891032917139614</c:v>
                </c:pt>
                <c:pt idx="166">
                  <c:v>3.8840579710144931</c:v>
                </c:pt>
                <c:pt idx="167">
                  <c:v>1.9578606158833065</c:v>
                </c:pt>
                <c:pt idx="168">
                  <c:v>1.9578606158833065</c:v>
                </c:pt>
                <c:pt idx="169">
                  <c:v>2.5198412698412698</c:v>
                </c:pt>
                <c:pt idx="170">
                  <c:v>1.6983050847457628</c:v>
                </c:pt>
                <c:pt idx="171">
                  <c:v>2.1681547619047619</c:v>
                </c:pt>
                <c:pt idx="172">
                  <c:v>2.5147058823529416</c:v>
                </c:pt>
                <c:pt idx="173">
                  <c:v>4.8681672025723479</c:v>
                </c:pt>
                <c:pt idx="174">
                  <c:v>2.2604501607717045</c:v>
                </c:pt>
                <c:pt idx="175">
                  <c:v>6.3063063063063067</c:v>
                </c:pt>
                <c:pt idx="176">
                  <c:v>23.208955223880597</c:v>
                </c:pt>
                <c:pt idx="177">
                  <c:v>5.0597014925373136</c:v>
                </c:pt>
                <c:pt idx="178">
                  <c:v>2.7073170731707323</c:v>
                </c:pt>
                <c:pt idx="179">
                  <c:v>7.9538461538461549</c:v>
                </c:pt>
                <c:pt idx="180">
                  <c:v>8.3999999999999986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498688"/>
        <c:axId val="230499840"/>
      </c:scatterChart>
      <c:valAx>
        <c:axId val="230498688"/>
        <c:scaling>
          <c:orientation val="minMax"/>
          <c:max val="0.1"/>
        </c:scaling>
        <c:delete val="0"/>
        <c:axPos val="b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itchFamily="34" charset="0"/>
              </a:defRPr>
            </a:pPr>
            <a:endParaRPr lang="en-US"/>
          </a:p>
        </c:txPr>
        <c:crossAx val="230499840"/>
        <c:crosses val="autoZero"/>
        <c:crossBetween val="midCat"/>
        <c:majorUnit val="1.0000000000000005E-2"/>
      </c:valAx>
      <c:valAx>
        <c:axId val="230499840"/>
        <c:scaling>
          <c:orientation val="minMax"/>
          <c:max val="20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itchFamily="34" charset="0"/>
              </a:defRPr>
            </a:pPr>
            <a:endParaRPr lang="en-US"/>
          </a:p>
        </c:txPr>
        <c:crossAx val="230498688"/>
        <c:crosses val="autoZero"/>
        <c:crossBetween val="midCat"/>
      </c:valAx>
      <c:spPr>
        <a:ln>
          <a:solidFill>
            <a:schemeClr val="bg1">
              <a:lumMod val="6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264102</xdr:colOff>
      <xdr:row>6</xdr:row>
      <xdr:rowOff>113433</xdr:rowOff>
    </xdr:from>
    <xdr:to>
      <xdr:col>10</xdr:col>
      <xdr:colOff>511752</xdr:colOff>
      <xdr:row>25</xdr:row>
      <xdr:rowOff>113434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AC187"/>
  <sheetViews>
    <sheetView tabSelected="1" zoomScale="115" zoomScaleNormal="115" zoomScaleSheetLayoutView="110" workbookViewId="0"/>
  </sheetViews>
  <sheetFormatPr defaultRowHeight="14.25" x14ac:dyDescent="0.2"/>
  <cols>
    <col min="1" max="1" width="2.7109375" style="8" customWidth="1"/>
    <col min="2" max="11" width="10.7109375" style="8" customWidth="1"/>
    <col min="12" max="12" width="10.28515625" style="8" bestFit="1" customWidth="1"/>
    <col min="13" max="13" width="10.5703125" style="8" bestFit="1" customWidth="1"/>
    <col min="14" max="26" width="9.140625" style="8"/>
    <col min="27" max="27" width="22.7109375" style="8" customWidth="1"/>
    <col min="28" max="29" width="12.7109375" style="8" customWidth="1"/>
    <col min="30" max="16384" width="9.140625" style="8"/>
  </cols>
  <sheetData>
    <row r="2" spans="2:29" ht="18" x14ac:dyDescent="0.25">
      <c r="B2" s="2" t="s">
        <v>112</v>
      </c>
      <c r="C2" s="6"/>
      <c r="D2" s="6"/>
      <c r="E2" s="6"/>
      <c r="F2" s="7"/>
      <c r="G2" s="7"/>
      <c r="H2" s="7"/>
      <c r="I2" s="7"/>
      <c r="J2" s="7"/>
      <c r="K2" s="7"/>
    </row>
    <row r="3" spans="2:29" ht="15" x14ac:dyDescent="0.25">
      <c r="B3" s="1" t="s">
        <v>182</v>
      </c>
      <c r="C3" s="6"/>
      <c r="D3" s="6"/>
      <c r="E3" s="6"/>
      <c r="F3" s="7"/>
      <c r="G3" s="7"/>
      <c r="H3" s="7"/>
      <c r="I3" s="7"/>
      <c r="J3" s="7"/>
      <c r="K3" s="7"/>
    </row>
    <row r="4" spans="2:29" ht="15" customHeight="1" x14ac:dyDescent="0.25">
      <c r="B4" s="1" t="s">
        <v>183</v>
      </c>
      <c r="C4" s="6"/>
      <c r="D4" s="6"/>
      <c r="E4" s="6"/>
      <c r="F4" s="7"/>
      <c r="G4" s="7"/>
      <c r="H4" s="7"/>
      <c r="I4" s="7"/>
      <c r="J4" s="7"/>
      <c r="K4" s="7"/>
    </row>
    <row r="5" spans="2:29" ht="15" customHeight="1" x14ac:dyDescent="0.25">
      <c r="B5" s="7"/>
      <c r="C5" s="6"/>
      <c r="D5" s="6"/>
      <c r="E5" s="6"/>
      <c r="F5" s="7"/>
      <c r="G5" s="7"/>
      <c r="H5" s="7"/>
      <c r="I5" s="7"/>
      <c r="J5" s="7"/>
      <c r="K5" s="7"/>
      <c r="AC5" s="3"/>
    </row>
    <row r="6" spans="2:29" ht="15" customHeight="1" x14ac:dyDescent="0.2">
      <c r="AA6" s="4" t="s">
        <v>0</v>
      </c>
      <c r="AB6" s="4" t="s">
        <v>137</v>
      </c>
      <c r="AC6" s="4" t="s">
        <v>115</v>
      </c>
    </row>
    <row r="7" spans="2:29" ht="15" customHeight="1" x14ac:dyDescent="0.2">
      <c r="AA7" s="5" t="s">
        <v>41</v>
      </c>
      <c r="AB7" s="22">
        <v>1.1849999999999999E-2</v>
      </c>
      <c r="AC7" s="23">
        <v>3.0847457627118646</v>
      </c>
    </row>
    <row r="8" spans="2:29" ht="15" customHeight="1" x14ac:dyDescent="0.2">
      <c r="AA8" s="5" t="s">
        <v>71</v>
      </c>
      <c r="AB8" s="22">
        <v>6.8500000000000002E-3</v>
      </c>
      <c r="AC8" s="23">
        <v>6.333333333333333</v>
      </c>
    </row>
    <row r="9" spans="2:29" ht="15" customHeight="1" x14ac:dyDescent="0.2">
      <c r="AA9" s="5" t="s">
        <v>73</v>
      </c>
      <c r="AB9" s="22">
        <v>1.5349999999999999E-2</v>
      </c>
      <c r="AC9" s="23">
        <v>3.8630136986301369</v>
      </c>
    </row>
    <row r="10" spans="2:29" ht="15" customHeight="1" x14ac:dyDescent="0.2">
      <c r="AA10" s="5" t="s">
        <v>108</v>
      </c>
      <c r="AB10" s="22">
        <v>4.9149999999999999E-2</v>
      </c>
      <c r="AC10" s="23">
        <v>3.2325102880658436</v>
      </c>
    </row>
    <row r="11" spans="2:29" ht="15" customHeight="1" x14ac:dyDescent="0.2">
      <c r="AA11" s="5" t="s">
        <v>109</v>
      </c>
      <c r="AB11" s="22">
        <v>4.9149999999999999E-2</v>
      </c>
      <c r="AC11" s="23">
        <v>3.2345679012345681</v>
      </c>
    </row>
    <row r="12" spans="2:29" ht="15" customHeight="1" x14ac:dyDescent="0.2">
      <c r="AA12" s="5" t="s">
        <v>110</v>
      </c>
      <c r="AB12" s="22">
        <v>4.9149999999999999E-2</v>
      </c>
      <c r="AC12" s="23">
        <v>3.1296296296296302</v>
      </c>
    </row>
    <row r="13" spans="2:29" ht="15" customHeight="1" x14ac:dyDescent="0.2">
      <c r="AA13" s="5" t="s">
        <v>111</v>
      </c>
      <c r="AB13" s="22">
        <v>4.9149999999999999E-2</v>
      </c>
      <c r="AC13" s="23">
        <v>2.9197530864197532</v>
      </c>
    </row>
    <row r="14" spans="2:29" ht="15" customHeight="1" x14ac:dyDescent="0.2">
      <c r="AA14" s="5" t="s">
        <v>42</v>
      </c>
      <c r="AB14" s="22">
        <v>4.9149999999999999E-2</v>
      </c>
      <c r="AC14" s="23">
        <v>1.5041152263374484</v>
      </c>
    </row>
    <row r="15" spans="2:29" ht="15" customHeight="1" x14ac:dyDescent="0.2">
      <c r="AA15" s="5" t="s">
        <v>104</v>
      </c>
      <c r="AB15" s="22">
        <v>4.9149999999999999E-2</v>
      </c>
      <c r="AC15" s="23">
        <v>2.8168724279835389</v>
      </c>
    </row>
    <row r="16" spans="2:29" ht="15" customHeight="1" x14ac:dyDescent="0.2">
      <c r="AA16" s="5" t="s">
        <v>105</v>
      </c>
      <c r="AB16" s="22">
        <v>4.9149999999999999E-2</v>
      </c>
      <c r="AC16" s="23">
        <v>2.6604938271604937</v>
      </c>
    </row>
    <row r="17" spans="2:29" ht="15" customHeight="1" x14ac:dyDescent="0.2">
      <c r="AA17" s="5" t="s">
        <v>106</v>
      </c>
      <c r="AB17" s="22">
        <v>4.9149999999999999E-2</v>
      </c>
      <c r="AC17" s="23">
        <v>2.6069958847736623</v>
      </c>
    </row>
    <row r="18" spans="2:29" ht="15" customHeight="1" x14ac:dyDescent="0.2">
      <c r="AA18" s="5" t="s">
        <v>107</v>
      </c>
      <c r="AB18" s="22">
        <v>4.9149999999999999E-2</v>
      </c>
      <c r="AC18" s="23">
        <v>2.5555555555555554</v>
      </c>
    </row>
    <row r="19" spans="2:29" ht="15" customHeight="1" x14ac:dyDescent="0.2">
      <c r="AA19" s="5" t="s">
        <v>103</v>
      </c>
      <c r="AB19" s="22">
        <v>4.9149999999999999E-2</v>
      </c>
      <c r="AC19" s="23">
        <v>2.024691358024691</v>
      </c>
    </row>
    <row r="20" spans="2:29" ht="15" customHeight="1" x14ac:dyDescent="0.2">
      <c r="AA20" s="5" t="s">
        <v>87</v>
      </c>
      <c r="AB20" s="22">
        <v>9.5999999999999992E-3</v>
      </c>
      <c r="AC20" s="23">
        <v>5.072916666666667</v>
      </c>
    </row>
    <row r="21" spans="2:29" ht="15" customHeight="1" x14ac:dyDescent="0.2">
      <c r="AA21" s="5" t="s">
        <v>88</v>
      </c>
      <c r="AB21" s="22">
        <v>2.46E-2</v>
      </c>
      <c r="AC21" s="23">
        <v>3.1387755102040815</v>
      </c>
    </row>
    <row r="22" spans="2:29" ht="15" customHeight="1" x14ac:dyDescent="0.2">
      <c r="AA22" s="5" t="s">
        <v>89</v>
      </c>
      <c r="AB22" s="22">
        <v>5.9500000000000004E-3</v>
      </c>
      <c r="AC22" s="23">
        <v>8.3538461538461526</v>
      </c>
    </row>
    <row r="23" spans="2:29" ht="15" customHeight="1" x14ac:dyDescent="0.2">
      <c r="AA23" s="5" t="s">
        <v>86</v>
      </c>
      <c r="AB23" s="22">
        <v>5.9500000000000004E-3</v>
      </c>
      <c r="AC23" s="23">
        <v>8.7538461538461529</v>
      </c>
    </row>
    <row r="24" spans="2:29" ht="15" customHeight="1" x14ac:dyDescent="0.2">
      <c r="AA24" s="5" t="s">
        <v>165</v>
      </c>
      <c r="AB24" s="22">
        <v>1.2000000000000001E-3</v>
      </c>
      <c r="AC24" s="23">
        <v>23.909090909090907</v>
      </c>
    </row>
    <row r="25" spans="2:29" ht="15" customHeight="1" x14ac:dyDescent="0.2">
      <c r="AA25" s="5" t="s">
        <v>166</v>
      </c>
      <c r="AB25" s="22">
        <v>2.3999999999999998E-3</v>
      </c>
      <c r="AC25" s="23">
        <v>15.304347826086957</v>
      </c>
    </row>
    <row r="26" spans="2:29" ht="15" customHeight="1" x14ac:dyDescent="0.2">
      <c r="AA26" s="5" t="s">
        <v>167</v>
      </c>
      <c r="AB26" s="22">
        <v>3.6699999999999997E-2</v>
      </c>
      <c r="AC26" s="23">
        <v>3.3796296296296284</v>
      </c>
    </row>
    <row r="27" spans="2:29" ht="14.1" customHeight="1" x14ac:dyDescent="0.2">
      <c r="B27" s="9" t="s">
        <v>116</v>
      </c>
      <c r="C27" s="10" t="s">
        <v>113</v>
      </c>
      <c r="D27" s="10"/>
      <c r="E27" s="10"/>
      <c r="F27" s="10"/>
      <c r="G27" s="10"/>
      <c r="H27" s="10"/>
      <c r="I27" s="10"/>
      <c r="J27" s="10"/>
      <c r="K27" s="10"/>
      <c r="AA27" s="5" t="s">
        <v>69</v>
      </c>
      <c r="AB27" s="22">
        <v>5.0000000000000001E-4</v>
      </c>
      <c r="AC27" s="23">
        <v>47.199999999999996</v>
      </c>
    </row>
    <row r="28" spans="2:29" ht="14.1" customHeight="1" x14ac:dyDescent="0.2">
      <c r="B28" s="10"/>
      <c r="C28" s="10" t="s">
        <v>120</v>
      </c>
      <c r="D28" s="10"/>
      <c r="E28" s="10"/>
      <c r="F28" s="10"/>
      <c r="G28" s="10"/>
      <c r="H28" s="10"/>
      <c r="I28" s="10"/>
      <c r="J28" s="10"/>
      <c r="K28" s="10"/>
      <c r="AA28" s="5" t="s">
        <v>70</v>
      </c>
      <c r="AB28" s="22">
        <v>9.300000000000001E-3</v>
      </c>
      <c r="AC28" s="23">
        <v>6.6</v>
      </c>
    </row>
    <row r="29" spans="2:29" ht="14.1" customHeight="1" x14ac:dyDescent="0.2">
      <c r="M29" s="45" t="s">
        <v>184</v>
      </c>
      <c r="AA29" s="5" t="s">
        <v>1</v>
      </c>
      <c r="AB29" s="22">
        <v>4.8500000000000001E-3</v>
      </c>
      <c r="AC29" s="23">
        <v>7.4583333333333339</v>
      </c>
    </row>
    <row r="30" spans="2:29" ht="14.1" customHeight="1" x14ac:dyDescent="0.2">
      <c r="H30" s="26"/>
      <c r="J30" s="26"/>
      <c r="K30" s="26"/>
      <c r="M30" s="46">
        <v>-0.52590916157441736</v>
      </c>
      <c r="AA30" s="5" t="s">
        <v>43</v>
      </c>
      <c r="AB30" s="22">
        <v>2.1000000000000001E-2</v>
      </c>
      <c r="AC30" s="23">
        <v>0.93333333333333324</v>
      </c>
    </row>
    <row r="31" spans="2:29" ht="15" customHeight="1" x14ac:dyDescent="0.2">
      <c r="B31" s="11" t="s">
        <v>129</v>
      </c>
      <c r="D31" s="12"/>
      <c r="F31" s="13"/>
      <c r="H31" s="27" t="s">
        <v>117</v>
      </c>
      <c r="I31" s="31" t="s">
        <v>180</v>
      </c>
      <c r="J31" s="26"/>
      <c r="K31" s="26"/>
      <c r="M31" s="47">
        <v>0.45363826885204311</v>
      </c>
      <c r="AA31" s="5" t="s">
        <v>80</v>
      </c>
      <c r="AB31" s="22">
        <v>7.9000000000000012E-4</v>
      </c>
      <c r="AC31" s="23">
        <v>34.26229508196721</v>
      </c>
    </row>
    <row r="32" spans="2:29" ht="12" customHeight="1" x14ac:dyDescent="0.2">
      <c r="H32" s="26"/>
      <c r="I32" s="28"/>
      <c r="J32" s="26"/>
      <c r="K32" s="26"/>
      <c r="AA32" s="5" t="s">
        <v>81</v>
      </c>
      <c r="AB32" s="22">
        <v>5.025E-3</v>
      </c>
      <c r="AC32" s="23">
        <v>8.125</v>
      </c>
    </row>
    <row r="33" spans="2:29" ht="18.75" customHeight="1" x14ac:dyDescent="0.35">
      <c r="B33" s="11" t="s">
        <v>118</v>
      </c>
      <c r="D33" s="12"/>
      <c r="F33" s="13"/>
      <c r="H33" s="27" t="s">
        <v>119</v>
      </c>
      <c r="I33" s="32" t="s">
        <v>181</v>
      </c>
      <c r="J33" s="26"/>
      <c r="K33" s="26"/>
      <c r="AA33" s="5" t="s">
        <v>82</v>
      </c>
      <c r="AB33" s="22">
        <v>2.5570000000000002E-2</v>
      </c>
      <c r="AC33" s="23">
        <v>2.5520361990950229</v>
      </c>
    </row>
    <row r="34" spans="2:29" ht="14.25" customHeight="1" x14ac:dyDescent="0.35">
      <c r="H34" s="26"/>
      <c r="I34" s="26"/>
      <c r="J34" s="29"/>
      <c r="K34" s="26"/>
      <c r="AA34" s="5" t="s">
        <v>2</v>
      </c>
      <c r="AB34" s="22">
        <v>3.0499999999999998E-3</v>
      </c>
      <c r="AC34" s="23">
        <v>16.239999999999998</v>
      </c>
    </row>
    <row r="35" spans="2:29" ht="14.25" customHeight="1" x14ac:dyDescent="0.35">
      <c r="I35" s="25"/>
      <c r="AA35" s="5" t="s">
        <v>3</v>
      </c>
      <c r="AB35" s="22">
        <v>1.32E-2</v>
      </c>
      <c r="AC35" s="23">
        <v>5.6307692307692303</v>
      </c>
    </row>
    <row r="36" spans="2:29" ht="14.25" customHeight="1" x14ac:dyDescent="0.2">
      <c r="AA36" s="5" t="s">
        <v>4</v>
      </c>
      <c r="AB36" s="22">
        <v>1.7849999999999998E-2</v>
      </c>
      <c r="AC36" s="23">
        <v>4.6648044692737436</v>
      </c>
    </row>
    <row r="37" spans="2:29" ht="14.25" customHeight="1" x14ac:dyDescent="0.2">
      <c r="AA37" s="5" t="s">
        <v>83</v>
      </c>
      <c r="AB37" s="22">
        <v>7.4700000000000001E-3</v>
      </c>
      <c r="AC37" s="23">
        <v>3.450704225352113</v>
      </c>
    </row>
    <row r="38" spans="2:29" ht="14.25" customHeight="1" x14ac:dyDescent="0.2">
      <c r="AA38" s="5" t="s">
        <v>5</v>
      </c>
      <c r="AB38" s="22">
        <v>9.5999999999999992E-3</v>
      </c>
      <c r="AC38" s="23">
        <v>1.479166666666667</v>
      </c>
    </row>
    <row r="39" spans="2:29" ht="14.25" customHeight="1" x14ac:dyDescent="0.2">
      <c r="AA39" s="5" t="s">
        <v>6</v>
      </c>
      <c r="AB39" s="22">
        <v>9.300000000000001E-3</v>
      </c>
      <c r="AC39" s="23">
        <v>1.5053763440860213</v>
      </c>
    </row>
    <row r="40" spans="2:29" ht="14.25" customHeight="1" x14ac:dyDescent="0.2">
      <c r="AA40" s="5" t="s">
        <v>85</v>
      </c>
      <c r="AB40" s="22">
        <v>3.3799999999999997E-2</v>
      </c>
      <c r="AC40" s="23">
        <v>3.050295857988166</v>
      </c>
    </row>
    <row r="41" spans="2:29" ht="14.25" customHeight="1" x14ac:dyDescent="0.2">
      <c r="AA41" s="5" t="s">
        <v>84</v>
      </c>
      <c r="AB41" s="22">
        <v>3.6799999999999999E-2</v>
      </c>
      <c r="AC41" s="23">
        <v>2.552197802197802</v>
      </c>
    </row>
    <row r="42" spans="2:29" ht="14.25" customHeight="1" x14ac:dyDescent="0.2">
      <c r="AA42" s="5" t="s">
        <v>168</v>
      </c>
      <c r="AB42" s="22">
        <v>4.5000000000000005E-3</v>
      </c>
      <c r="AC42" s="23">
        <v>6.4761904761904763</v>
      </c>
    </row>
    <row r="43" spans="2:29" ht="14.25" customHeight="1" x14ac:dyDescent="0.2">
      <c r="AA43" s="5" t="s">
        <v>138</v>
      </c>
      <c r="AB43" s="22">
        <v>5.1000000000000004E-3</v>
      </c>
      <c r="AC43" s="23">
        <v>6.4800000000000013</v>
      </c>
    </row>
    <row r="44" spans="2:29" ht="14.25" customHeight="1" x14ac:dyDescent="0.2">
      <c r="AA44" s="5" t="s">
        <v>7</v>
      </c>
      <c r="AB44" s="22">
        <v>1.635E-2</v>
      </c>
      <c r="AC44" s="23">
        <v>12.493506493506493</v>
      </c>
    </row>
    <row r="45" spans="2:29" ht="14.25" customHeight="1" x14ac:dyDescent="0.2">
      <c r="AA45" s="5" t="s">
        <v>8</v>
      </c>
      <c r="AB45" s="22">
        <v>1.67E-2</v>
      </c>
      <c r="AC45" s="23">
        <v>3.0641025641025639</v>
      </c>
    </row>
    <row r="46" spans="2:29" ht="14.25" customHeight="1" x14ac:dyDescent="0.2">
      <c r="AA46" s="5" t="s">
        <v>9</v>
      </c>
      <c r="AB46" s="22">
        <v>1.2549999999999999E-2</v>
      </c>
      <c r="AC46" s="23">
        <v>2.1451612903225805</v>
      </c>
    </row>
    <row r="47" spans="2:29" ht="14.25" customHeight="1" x14ac:dyDescent="0.2">
      <c r="AA47" s="5" t="s">
        <v>55</v>
      </c>
      <c r="AB47" s="22">
        <v>7.3500000000000006E-3</v>
      </c>
      <c r="AC47" s="23">
        <v>5.6301369863013706</v>
      </c>
    </row>
    <row r="48" spans="2:29" ht="14.25" customHeight="1" x14ac:dyDescent="0.2">
      <c r="AA48" s="5" t="s">
        <v>10</v>
      </c>
      <c r="AB48" s="22">
        <v>8.7500000000000008E-3</v>
      </c>
      <c r="AC48" s="23">
        <v>6.9534883720930232</v>
      </c>
    </row>
    <row r="49" spans="27:29" ht="14.25" customHeight="1" x14ac:dyDescent="0.2">
      <c r="AA49" s="5" t="s">
        <v>11</v>
      </c>
      <c r="AB49" s="22">
        <v>2.495E-2</v>
      </c>
      <c r="AC49" s="23">
        <v>4.0202020202020208</v>
      </c>
    </row>
    <row r="50" spans="27:29" ht="14.25" customHeight="1" x14ac:dyDescent="0.2">
      <c r="AA50" s="5" t="s">
        <v>44</v>
      </c>
      <c r="AB50" s="22">
        <v>1.2500000000000001E-2</v>
      </c>
      <c r="AC50" s="23">
        <v>5.0743801652892566</v>
      </c>
    </row>
    <row r="51" spans="27:29" ht="14.25" customHeight="1" x14ac:dyDescent="0.2">
      <c r="AA51" s="5" t="s">
        <v>77</v>
      </c>
      <c r="AB51" s="22">
        <v>7.9499999999999987E-3</v>
      </c>
      <c r="AC51" s="23">
        <v>5.333333333333333</v>
      </c>
    </row>
    <row r="52" spans="27:29" ht="14.25" customHeight="1" x14ac:dyDescent="0.2">
      <c r="AA52" s="5" t="s">
        <v>78</v>
      </c>
      <c r="AB52" s="22">
        <v>2.15E-3</v>
      </c>
      <c r="AC52" s="23">
        <v>9.4285714285714306</v>
      </c>
    </row>
    <row r="53" spans="27:29" x14ac:dyDescent="0.2">
      <c r="AA53" s="5" t="s">
        <v>169</v>
      </c>
      <c r="AB53" s="22">
        <v>6.5000000000000006E-3</v>
      </c>
      <c r="AC53" s="23">
        <v>5.0597014925373136</v>
      </c>
    </row>
    <row r="54" spans="27:29" x14ac:dyDescent="0.2">
      <c r="AA54" s="5" t="s">
        <v>169</v>
      </c>
      <c r="AB54" s="22">
        <v>2.06E-2</v>
      </c>
      <c r="AC54" s="23">
        <v>2.4466019417475726</v>
      </c>
    </row>
    <row r="55" spans="27:29" x14ac:dyDescent="0.2">
      <c r="AA55" s="5" t="s">
        <v>139</v>
      </c>
      <c r="AB55" s="22">
        <v>8.0499999999999999E-3</v>
      </c>
      <c r="AC55" s="23">
        <v>6.44</v>
      </c>
    </row>
    <row r="56" spans="27:29" x14ac:dyDescent="0.2">
      <c r="AA56" s="5" t="s">
        <v>139</v>
      </c>
      <c r="AB56" s="22">
        <v>1.18E-2</v>
      </c>
      <c r="AC56" s="23">
        <v>5.0169491525423728</v>
      </c>
    </row>
    <row r="57" spans="27:29" x14ac:dyDescent="0.2">
      <c r="AA57" s="5" t="s">
        <v>140</v>
      </c>
      <c r="AB57" s="22">
        <v>1.6999999999999999E-3</v>
      </c>
      <c r="AC57" s="23">
        <v>16.588235294117645</v>
      </c>
    </row>
    <row r="58" spans="27:29" x14ac:dyDescent="0.2">
      <c r="AA58" s="5" t="s">
        <v>141</v>
      </c>
      <c r="AB58" s="22">
        <v>6.3499999999999997E-3</v>
      </c>
      <c r="AC58" s="23">
        <v>7.6984126984126977</v>
      </c>
    </row>
    <row r="59" spans="27:29" x14ac:dyDescent="0.2">
      <c r="AA59" s="5" t="s">
        <v>170</v>
      </c>
      <c r="AB59" s="22">
        <v>4.3999999999999994E-3</v>
      </c>
      <c r="AC59" s="23">
        <v>24.454545454545453</v>
      </c>
    </row>
    <row r="60" spans="27:29" x14ac:dyDescent="0.2">
      <c r="AA60" s="5" t="s">
        <v>170</v>
      </c>
      <c r="AB60" s="22">
        <v>6.4499999999999991E-3</v>
      </c>
      <c r="AC60" s="23">
        <v>6.2380952380952381</v>
      </c>
    </row>
    <row r="61" spans="27:29" x14ac:dyDescent="0.2">
      <c r="AA61" s="5" t="s">
        <v>142</v>
      </c>
      <c r="AB61" s="22">
        <v>4.6499999999999996E-3</v>
      </c>
      <c r="AC61" s="23">
        <v>8.4666666666666668</v>
      </c>
    </row>
    <row r="62" spans="27:29" x14ac:dyDescent="0.2">
      <c r="AA62" s="5" t="s">
        <v>79</v>
      </c>
      <c r="AB62" s="22">
        <v>1.2699999999999999E-2</v>
      </c>
      <c r="AC62" s="23">
        <v>3.2619047619047619</v>
      </c>
    </row>
    <row r="63" spans="27:29" x14ac:dyDescent="0.2">
      <c r="AA63" s="5" t="s">
        <v>143</v>
      </c>
      <c r="AB63" s="22">
        <v>6.3E-2</v>
      </c>
      <c r="AC63" s="23">
        <v>1.4651685393258425</v>
      </c>
    </row>
    <row r="64" spans="27:29" x14ac:dyDescent="0.2">
      <c r="AA64" s="5" t="s">
        <v>144</v>
      </c>
      <c r="AB64" s="22">
        <v>8.1499999999999993E-3</v>
      </c>
      <c r="AC64" s="23">
        <v>15.066666666666665</v>
      </c>
    </row>
    <row r="65" spans="27:29" x14ac:dyDescent="0.2">
      <c r="AA65" s="5" t="s">
        <v>12</v>
      </c>
      <c r="AB65" s="22">
        <v>4.1999999999999997E-3</v>
      </c>
      <c r="AC65" s="23">
        <v>14.690476190476192</v>
      </c>
    </row>
    <row r="66" spans="27:29" x14ac:dyDescent="0.2">
      <c r="AA66" s="5" t="s">
        <v>171</v>
      </c>
      <c r="AB66" s="22">
        <v>2.2499999999999998E-3</v>
      </c>
      <c r="AC66" s="23">
        <v>10.999999999999998</v>
      </c>
    </row>
    <row r="67" spans="27:29" x14ac:dyDescent="0.2">
      <c r="AA67" s="5" t="s">
        <v>72</v>
      </c>
      <c r="AB67" s="22">
        <v>1.2E-2</v>
      </c>
      <c r="AC67" s="23">
        <v>4.112068965517242</v>
      </c>
    </row>
    <row r="68" spans="27:29" x14ac:dyDescent="0.2">
      <c r="AA68" s="5" t="s">
        <v>145</v>
      </c>
      <c r="AB68" s="22">
        <v>7.8499999999999993E-3</v>
      </c>
      <c r="AC68" s="23">
        <v>8.6666666666666679</v>
      </c>
    </row>
    <row r="69" spans="27:29" x14ac:dyDescent="0.2">
      <c r="AA69" s="5" t="s">
        <v>146</v>
      </c>
      <c r="AB69" s="22">
        <v>3.4450000000000001E-2</v>
      </c>
      <c r="AC69" s="23">
        <v>1.943661971830986</v>
      </c>
    </row>
    <row r="70" spans="27:29" x14ac:dyDescent="0.2">
      <c r="AA70" s="5" t="s">
        <v>13</v>
      </c>
      <c r="AB70" s="22">
        <v>6.9999999999999993E-3</v>
      </c>
      <c r="AC70" s="23">
        <v>9.2898550724637694</v>
      </c>
    </row>
    <row r="71" spans="27:29" x14ac:dyDescent="0.2">
      <c r="AA71" s="5" t="s">
        <v>14</v>
      </c>
      <c r="AB71" s="22">
        <v>6.8500000000000002E-3</v>
      </c>
      <c r="AC71" s="23">
        <v>8.2608695652173925</v>
      </c>
    </row>
    <row r="72" spans="27:29" x14ac:dyDescent="0.2">
      <c r="AA72" s="5" t="s">
        <v>15</v>
      </c>
      <c r="AB72" s="22">
        <v>1.7100000000000001E-2</v>
      </c>
      <c r="AC72" s="23">
        <v>4.7421383647798736</v>
      </c>
    </row>
    <row r="73" spans="27:29" x14ac:dyDescent="0.2">
      <c r="AA73" s="5" t="s">
        <v>172</v>
      </c>
      <c r="AB73" s="22">
        <v>6.6E-3</v>
      </c>
      <c r="AC73" s="23">
        <v>5.08</v>
      </c>
    </row>
    <row r="74" spans="27:29" x14ac:dyDescent="0.2">
      <c r="AA74" s="5" t="s">
        <v>147</v>
      </c>
      <c r="AB74" s="22">
        <v>7.1500000000000001E-3</v>
      </c>
      <c r="AC74" s="23">
        <v>4.9428571428571431</v>
      </c>
    </row>
    <row r="75" spans="27:29" x14ac:dyDescent="0.2">
      <c r="AA75" s="5" t="s">
        <v>147</v>
      </c>
      <c r="AB75" s="22">
        <v>9.3500000000000007E-3</v>
      </c>
      <c r="AC75" s="23">
        <v>3.9032258064516125</v>
      </c>
    </row>
    <row r="76" spans="27:29" x14ac:dyDescent="0.2">
      <c r="AA76" s="5" t="s">
        <v>56</v>
      </c>
      <c r="AB76" s="22">
        <v>1.32E-2</v>
      </c>
      <c r="AC76" s="23">
        <v>3.795275590551181</v>
      </c>
    </row>
    <row r="77" spans="27:29" x14ac:dyDescent="0.2">
      <c r="AA77" s="5" t="s">
        <v>56</v>
      </c>
      <c r="AB77" s="22">
        <v>1.32E-2</v>
      </c>
      <c r="AC77" s="23">
        <v>2.9921259842519685</v>
      </c>
    </row>
    <row r="78" spans="27:29" x14ac:dyDescent="0.2">
      <c r="AA78" s="5" t="s">
        <v>49</v>
      </c>
      <c r="AB78" s="22">
        <v>1.32E-2</v>
      </c>
      <c r="AC78" s="23">
        <v>2.795275590551181</v>
      </c>
    </row>
    <row r="79" spans="27:29" x14ac:dyDescent="0.2">
      <c r="AA79" s="5" t="s">
        <v>57</v>
      </c>
      <c r="AB79" s="22">
        <v>1.2800000000000001E-2</v>
      </c>
      <c r="AC79" s="23">
        <v>3.9609375</v>
      </c>
    </row>
    <row r="80" spans="27:29" x14ac:dyDescent="0.2">
      <c r="AA80" s="5" t="s">
        <v>57</v>
      </c>
      <c r="AB80" s="22">
        <v>1.2800000000000001E-2</v>
      </c>
      <c r="AC80" s="23">
        <v>4.5546875</v>
      </c>
    </row>
    <row r="81" spans="27:29" x14ac:dyDescent="0.2">
      <c r="AA81" s="5" t="s">
        <v>75</v>
      </c>
      <c r="AB81" s="22">
        <v>2.1999999999999997E-3</v>
      </c>
      <c r="AC81" s="23">
        <v>11.272727272727272</v>
      </c>
    </row>
    <row r="82" spans="27:29" x14ac:dyDescent="0.2">
      <c r="AA82" s="5" t="s">
        <v>76</v>
      </c>
      <c r="AB82" s="22">
        <v>5.000000000000001E-3</v>
      </c>
      <c r="AC82" s="23">
        <v>7.2448979591836729</v>
      </c>
    </row>
    <row r="83" spans="27:29" x14ac:dyDescent="0.2">
      <c r="AA83" s="5" t="s">
        <v>58</v>
      </c>
      <c r="AB83" s="22">
        <v>2.1999999999999997E-3</v>
      </c>
      <c r="AC83" s="23">
        <v>11.272727272727272</v>
      </c>
    </row>
    <row r="84" spans="27:29" x14ac:dyDescent="0.2">
      <c r="AA84" s="5" t="s">
        <v>59</v>
      </c>
      <c r="AB84" s="22">
        <v>1.2800000000000001E-2</v>
      </c>
      <c r="AC84" s="23">
        <v>3.3593749999999996</v>
      </c>
    </row>
    <row r="85" spans="27:29" x14ac:dyDescent="0.2">
      <c r="AA85" s="5" t="s">
        <v>59</v>
      </c>
      <c r="AB85" s="22">
        <v>1.2800000000000001E-2</v>
      </c>
      <c r="AC85" s="23">
        <v>3.1562499999999996</v>
      </c>
    </row>
    <row r="86" spans="27:29" x14ac:dyDescent="0.2">
      <c r="AA86" s="5" t="s">
        <v>59</v>
      </c>
      <c r="AB86" s="22">
        <v>1.2800000000000001E-2</v>
      </c>
      <c r="AC86" s="23">
        <v>4.75</v>
      </c>
    </row>
    <row r="87" spans="27:29" x14ac:dyDescent="0.2">
      <c r="AA87" s="5" t="s">
        <v>59</v>
      </c>
      <c r="AB87" s="22">
        <v>1.2800000000000001E-2</v>
      </c>
      <c r="AC87" s="23">
        <v>3.75</v>
      </c>
    </row>
    <row r="88" spans="27:29" x14ac:dyDescent="0.2">
      <c r="AA88" s="5" t="s">
        <v>60</v>
      </c>
      <c r="AB88" s="22">
        <v>1.32E-2</v>
      </c>
      <c r="AC88" s="23">
        <v>3.188976377952756</v>
      </c>
    </row>
    <row r="89" spans="27:29" x14ac:dyDescent="0.2">
      <c r="AA89" s="5" t="s">
        <v>60</v>
      </c>
      <c r="AB89" s="22">
        <v>1.32E-2</v>
      </c>
      <c r="AC89" s="23">
        <v>2.795275590551181</v>
      </c>
    </row>
    <row r="90" spans="27:29" x14ac:dyDescent="0.2">
      <c r="AA90" s="5" t="s">
        <v>60</v>
      </c>
      <c r="AB90" s="22">
        <v>1.32E-2</v>
      </c>
      <c r="AC90" s="23">
        <v>3.992125984251969</v>
      </c>
    </row>
    <row r="91" spans="27:29" x14ac:dyDescent="0.2">
      <c r="AA91" s="5" t="s">
        <v>60</v>
      </c>
      <c r="AB91" s="22">
        <v>1.32E-2</v>
      </c>
      <c r="AC91" s="23">
        <v>3.188976377952756</v>
      </c>
    </row>
    <row r="92" spans="27:29" x14ac:dyDescent="0.2">
      <c r="AA92" s="5" t="s">
        <v>60</v>
      </c>
      <c r="AB92" s="22">
        <v>1.32E-2</v>
      </c>
      <c r="AC92" s="23">
        <v>2.9921259842519685</v>
      </c>
    </row>
    <row r="93" spans="27:29" x14ac:dyDescent="0.2">
      <c r="AA93" s="5" t="s">
        <v>61</v>
      </c>
      <c r="AB93" s="22">
        <v>1.285E-2</v>
      </c>
      <c r="AC93" s="23">
        <v>3.75</v>
      </c>
    </row>
    <row r="94" spans="27:29" x14ac:dyDescent="0.2">
      <c r="AA94" s="5" t="s">
        <v>61</v>
      </c>
      <c r="AB94" s="22">
        <v>1.285E-2</v>
      </c>
      <c r="AC94" s="23">
        <v>4.5546875</v>
      </c>
    </row>
    <row r="95" spans="27:29" x14ac:dyDescent="0.2">
      <c r="AA95" s="5" t="s">
        <v>61</v>
      </c>
      <c r="AB95" s="22">
        <v>1.285E-2</v>
      </c>
      <c r="AC95" s="23">
        <v>3.75</v>
      </c>
    </row>
    <row r="96" spans="27:29" x14ac:dyDescent="0.2">
      <c r="AA96" s="5" t="s">
        <v>61</v>
      </c>
      <c r="AB96" s="22">
        <v>1.285E-2</v>
      </c>
      <c r="AC96" s="23">
        <v>3.75</v>
      </c>
    </row>
    <row r="97" spans="27:29" x14ac:dyDescent="0.2">
      <c r="AA97" s="5" t="s">
        <v>61</v>
      </c>
      <c r="AB97" s="22">
        <v>1.285E-2</v>
      </c>
      <c r="AC97" s="23">
        <v>3.75</v>
      </c>
    </row>
    <row r="98" spans="27:29" x14ac:dyDescent="0.2">
      <c r="AA98" s="5" t="s">
        <v>62</v>
      </c>
      <c r="AB98" s="22">
        <v>2.2500000000000003E-3</v>
      </c>
      <c r="AC98" s="23">
        <v>7.045454545454545</v>
      </c>
    </row>
    <row r="99" spans="27:29" x14ac:dyDescent="0.2">
      <c r="AA99" s="5" t="s">
        <v>62</v>
      </c>
      <c r="AB99" s="22">
        <v>2.2500000000000003E-3</v>
      </c>
      <c r="AC99" s="23">
        <v>8.045454545454545</v>
      </c>
    </row>
    <row r="100" spans="27:29" x14ac:dyDescent="0.2">
      <c r="AA100" s="5" t="s">
        <v>62</v>
      </c>
      <c r="AB100" s="22">
        <v>2.2500000000000003E-3</v>
      </c>
      <c r="AC100" s="23">
        <v>7.045454545454545</v>
      </c>
    </row>
    <row r="101" spans="27:29" x14ac:dyDescent="0.2">
      <c r="AA101" s="5" t="s">
        <v>62</v>
      </c>
      <c r="AB101" s="22">
        <v>2.2500000000000003E-3</v>
      </c>
      <c r="AC101" s="23">
        <v>7.045454545454545</v>
      </c>
    </row>
    <row r="102" spans="27:29" x14ac:dyDescent="0.2">
      <c r="AA102" s="5" t="s">
        <v>62</v>
      </c>
      <c r="AB102" s="22">
        <v>2.2500000000000003E-3</v>
      </c>
      <c r="AC102" s="23">
        <v>7.045454545454545</v>
      </c>
    </row>
    <row r="103" spans="27:29" x14ac:dyDescent="0.2">
      <c r="AA103" s="5" t="s">
        <v>62</v>
      </c>
      <c r="AB103" s="22">
        <v>2.2500000000000003E-3</v>
      </c>
      <c r="AC103" s="23">
        <v>6.9090909090909083</v>
      </c>
    </row>
    <row r="104" spans="27:29" x14ac:dyDescent="0.2">
      <c r="AA104" s="5" t="s">
        <v>173</v>
      </c>
      <c r="AB104" s="22">
        <v>1.3000000000000001E-2</v>
      </c>
      <c r="AC104" s="23">
        <v>2.7364341085271318</v>
      </c>
    </row>
    <row r="105" spans="27:29" x14ac:dyDescent="0.2">
      <c r="AA105" s="5" t="s">
        <v>173</v>
      </c>
      <c r="AB105" s="22">
        <v>1.3000000000000001E-2</v>
      </c>
      <c r="AC105" s="23">
        <v>2.3410852713178296</v>
      </c>
    </row>
    <row r="106" spans="27:29" x14ac:dyDescent="0.2">
      <c r="AA106" s="5" t="s">
        <v>173</v>
      </c>
      <c r="AB106" s="22">
        <v>1.3000000000000001E-2</v>
      </c>
      <c r="AC106" s="23">
        <v>2.7364341085271318</v>
      </c>
    </row>
    <row r="107" spans="27:29" x14ac:dyDescent="0.2">
      <c r="AA107" s="5" t="s">
        <v>174</v>
      </c>
      <c r="AB107" s="22">
        <v>1.3100000000000001E-2</v>
      </c>
      <c r="AC107" s="23">
        <v>4.8015267175572518</v>
      </c>
    </row>
    <row r="108" spans="27:29" x14ac:dyDescent="0.2">
      <c r="AA108" s="5" t="s">
        <v>174</v>
      </c>
      <c r="AB108" s="22">
        <v>1.3100000000000001E-2</v>
      </c>
      <c r="AC108" s="23">
        <v>4.8015267175572518</v>
      </c>
    </row>
    <row r="109" spans="27:29" x14ac:dyDescent="0.2">
      <c r="AA109" s="5" t="s">
        <v>174</v>
      </c>
      <c r="AB109" s="22">
        <v>1.3100000000000001E-2</v>
      </c>
      <c r="AC109" s="23">
        <v>4.8015267175572518</v>
      </c>
    </row>
    <row r="110" spans="27:29" x14ac:dyDescent="0.2">
      <c r="AA110" s="5" t="s">
        <v>175</v>
      </c>
      <c r="AB110" s="22">
        <v>1.38E-2</v>
      </c>
      <c r="AC110" s="23">
        <v>4.7142857142857144</v>
      </c>
    </row>
    <row r="111" spans="27:29" x14ac:dyDescent="0.2">
      <c r="AA111" s="5" t="s">
        <v>148</v>
      </c>
      <c r="AB111" s="22">
        <v>1.2699999999999999E-2</v>
      </c>
      <c r="AC111" s="23">
        <v>4.1889763779527556</v>
      </c>
    </row>
    <row r="112" spans="27:29" x14ac:dyDescent="0.2">
      <c r="AA112" s="5" t="s">
        <v>63</v>
      </c>
      <c r="AB112" s="22">
        <v>6.8999999999999999E-3</v>
      </c>
      <c r="AC112" s="23">
        <v>7.3148148148148149</v>
      </c>
    </row>
    <row r="113" spans="27:29" x14ac:dyDescent="0.2">
      <c r="AA113" s="5" t="s">
        <v>149</v>
      </c>
      <c r="AB113" s="22">
        <v>5.3E-3</v>
      </c>
      <c r="AC113" s="23">
        <v>9.5283018867924536</v>
      </c>
    </row>
    <row r="114" spans="27:29" x14ac:dyDescent="0.2">
      <c r="AA114" s="5" t="s">
        <v>149</v>
      </c>
      <c r="AB114" s="22">
        <v>7.1999999999999998E-3</v>
      </c>
      <c r="AC114" s="23">
        <v>8.8611111111111107</v>
      </c>
    </row>
    <row r="115" spans="27:29" x14ac:dyDescent="0.2">
      <c r="AA115" s="5" t="s">
        <v>150</v>
      </c>
      <c r="AB115" s="22">
        <v>2.2499999999999998E-3</v>
      </c>
      <c r="AC115" s="23">
        <v>12.818181818181817</v>
      </c>
    </row>
    <row r="116" spans="27:29" x14ac:dyDescent="0.2">
      <c r="AA116" s="5" t="s">
        <v>16</v>
      </c>
      <c r="AB116" s="22">
        <v>6.5000000000000006E-3</v>
      </c>
      <c r="AC116" s="23">
        <v>8.7538461538461529</v>
      </c>
    </row>
    <row r="117" spans="27:29" x14ac:dyDescent="0.2">
      <c r="AA117" s="5" t="s">
        <v>17</v>
      </c>
      <c r="AB117" s="22">
        <v>8.2500000000000004E-3</v>
      </c>
      <c r="AC117" s="23">
        <v>7.3414634146341466</v>
      </c>
    </row>
    <row r="118" spans="27:29" x14ac:dyDescent="0.2">
      <c r="AA118" s="5" t="s">
        <v>18</v>
      </c>
      <c r="AB118" s="22">
        <v>2.5000000000000001E-3</v>
      </c>
      <c r="AC118" s="23">
        <v>11.789473684210526</v>
      </c>
    </row>
    <row r="119" spans="27:29" x14ac:dyDescent="0.2">
      <c r="AA119" s="5" t="s">
        <v>19</v>
      </c>
      <c r="AB119" s="22">
        <v>1.5300000000000001E-2</v>
      </c>
      <c r="AC119" s="23">
        <v>5.046153846153846</v>
      </c>
    </row>
    <row r="120" spans="27:29" x14ac:dyDescent="0.2">
      <c r="AA120" s="5" t="s">
        <v>20</v>
      </c>
      <c r="AB120" s="22">
        <v>5.6600000000000004E-2</v>
      </c>
      <c r="AC120" s="23">
        <v>1.9878048780487805</v>
      </c>
    </row>
    <row r="121" spans="27:29" x14ac:dyDescent="0.2">
      <c r="AA121" s="5" t="s">
        <v>45</v>
      </c>
      <c r="AB121" s="22">
        <v>5.7999999999999996E-3</v>
      </c>
      <c r="AC121" s="23">
        <v>8.5</v>
      </c>
    </row>
    <row r="122" spans="27:29" x14ac:dyDescent="0.2">
      <c r="AA122" s="5" t="s">
        <v>46</v>
      </c>
      <c r="AB122" s="22">
        <v>5.9000000000000007E-3</v>
      </c>
      <c r="AC122" s="23">
        <v>8.3333333333333339</v>
      </c>
    </row>
    <row r="123" spans="27:29" x14ac:dyDescent="0.2">
      <c r="AA123" s="5" t="s">
        <v>64</v>
      </c>
      <c r="AB123" s="22">
        <v>5.4000000000000003E-3</v>
      </c>
      <c r="AC123" s="23">
        <v>7.5</v>
      </c>
    </row>
    <row r="124" spans="27:29" x14ac:dyDescent="0.2">
      <c r="AA124" s="5" t="s">
        <v>65</v>
      </c>
      <c r="AB124" s="22">
        <v>2.3E-3</v>
      </c>
      <c r="AC124" s="23">
        <v>10.590909090909092</v>
      </c>
    </row>
    <row r="125" spans="27:29" x14ac:dyDescent="0.2">
      <c r="AA125" s="5" t="s">
        <v>50</v>
      </c>
      <c r="AB125" s="22">
        <v>7.3100000000000005E-3</v>
      </c>
      <c r="AC125" s="23">
        <v>5.8472222222222223</v>
      </c>
    </row>
    <row r="126" spans="27:29" x14ac:dyDescent="0.2">
      <c r="AA126" s="5" t="s">
        <v>51</v>
      </c>
      <c r="AB126" s="22">
        <v>7.2449999999999997E-3</v>
      </c>
      <c r="AC126" s="23">
        <v>6.2272727272727266</v>
      </c>
    </row>
    <row r="127" spans="27:29" x14ac:dyDescent="0.2">
      <c r="AA127" s="5" t="s">
        <v>151</v>
      </c>
      <c r="AB127" s="22">
        <v>5.1999999999999998E-3</v>
      </c>
      <c r="AC127" s="23">
        <v>7.4318181818181817</v>
      </c>
    </row>
    <row r="128" spans="27:29" x14ac:dyDescent="0.2">
      <c r="AA128" s="5" t="s">
        <v>152</v>
      </c>
      <c r="AB128" s="22">
        <v>6.3E-3</v>
      </c>
      <c r="AC128" s="23">
        <v>6.7037037037037042</v>
      </c>
    </row>
    <row r="129" spans="27:29" x14ac:dyDescent="0.2">
      <c r="AA129" s="5" t="s">
        <v>153</v>
      </c>
      <c r="AB129" s="22">
        <v>7.6500000000000005E-3</v>
      </c>
      <c r="AC129" s="23">
        <v>5.3235294117647056</v>
      </c>
    </row>
    <row r="130" spans="27:29" x14ac:dyDescent="0.2">
      <c r="AA130" s="5" t="s">
        <v>154</v>
      </c>
      <c r="AB130" s="22">
        <v>7.6000000000000009E-3</v>
      </c>
      <c r="AC130" s="23">
        <v>6.4179104477611935</v>
      </c>
    </row>
    <row r="131" spans="27:29" x14ac:dyDescent="0.2">
      <c r="AA131" s="5" t="s">
        <v>74</v>
      </c>
      <c r="AB131" s="22">
        <v>6.9000000000000008E-3</v>
      </c>
      <c r="AC131" s="23">
        <v>10.458333333333334</v>
      </c>
    </row>
    <row r="132" spans="27:29" x14ac:dyDescent="0.2">
      <c r="AA132" s="5" t="s">
        <v>52</v>
      </c>
      <c r="AB132" s="22">
        <v>1.2949999999999998E-2</v>
      </c>
      <c r="AC132" s="23">
        <v>4.9834710743801658</v>
      </c>
    </row>
    <row r="133" spans="27:29" x14ac:dyDescent="0.2">
      <c r="AA133" s="5" t="s">
        <v>53</v>
      </c>
      <c r="AB133" s="22">
        <v>3.465E-2</v>
      </c>
      <c r="AC133" s="23">
        <v>3.0474683544303796</v>
      </c>
    </row>
    <row r="134" spans="27:29" x14ac:dyDescent="0.2">
      <c r="AA134" s="5" t="s">
        <v>47</v>
      </c>
      <c r="AB134" s="22">
        <v>1.55E-2</v>
      </c>
      <c r="AC134" s="23">
        <v>2.8671328671328671</v>
      </c>
    </row>
    <row r="135" spans="27:29" x14ac:dyDescent="0.2">
      <c r="AA135" s="5" t="s">
        <v>48</v>
      </c>
      <c r="AB135" s="22">
        <v>3.7249999999999998E-2</v>
      </c>
      <c r="AC135" s="23">
        <v>1.5131964809384164</v>
      </c>
    </row>
    <row r="136" spans="27:29" x14ac:dyDescent="0.2">
      <c r="AA136" s="5" t="s">
        <v>21</v>
      </c>
      <c r="AB136" s="22">
        <v>2.8300000000000002E-2</v>
      </c>
      <c r="AC136" s="23">
        <v>2.8120300751879701</v>
      </c>
    </row>
    <row r="137" spans="27:29" x14ac:dyDescent="0.2">
      <c r="AA137" s="5" t="s">
        <v>22</v>
      </c>
      <c r="AB137" s="22">
        <v>7.8499999999999993E-3</v>
      </c>
      <c r="AC137" s="23">
        <v>9.2702702702702684</v>
      </c>
    </row>
    <row r="138" spans="27:29" x14ac:dyDescent="0.2">
      <c r="AA138" s="5" t="s">
        <v>66</v>
      </c>
      <c r="AB138" s="22">
        <v>1.3000000000000001E-2</v>
      </c>
      <c r="AC138" s="23">
        <v>3.5348837209302326</v>
      </c>
    </row>
    <row r="139" spans="27:29" x14ac:dyDescent="0.2">
      <c r="AA139" s="5" t="s">
        <v>155</v>
      </c>
      <c r="AB139" s="22">
        <v>8.0000000000000002E-3</v>
      </c>
      <c r="AC139" s="23">
        <v>4.9726027397260273</v>
      </c>
    </row>
    <row r="140" spans="27:29" x14ac:dyDescent="0.2">
      <c r="AA140" s="5" t="s">
        <v>67</v>
      </c>
      <c r="AB140" s="22">
        <v>1.285E-2</v>
      </c>
      <c r="AC140" s="23">
        <v>3.765625</v>
      </c>
    </row>
    <row r="141" spans="27:29" x14ac:dyDescent="0.2">
      <c r="AA141" s="5" t="s">
        <v>67</v>
      </c>
      <c r="AB141" s="22">
        <v>1.285E-2</v>
      </c>
      <c r="AC141" s="23">
        <v>4.5546875</v>
      </c>
    </row>
    <row r="142" spans="27:29" x14ac:dyDescent="0.2">
      <c r="AA142" s="5" t="s">
        <v>54</v>
      </c>
      <c r="AB142" s="22">
        <v>1.285E-2</v>
      </c>
      <c r="AC142" s="23">
        <v>3.5625</v>
      </c>
    </row>
    <row r="143" spans="27:29" x14ac:dyDescent="0.2">
      <c r="AA143" s="5" t="s">
        <v>23</v>
      </c>
      <c r="AB143" s="22">
        <v>1.3399999999999999E-2</v>
      </c>
      <c r="AC143" s="23">
        <v>6.1769911504424782</v>
      </c>
    </row>
    <row r="144" spans="27:29" x14ac:dyDescent="0.2">
      <c r="AA144" s="5" t="s">
        <v>176</v>
      </c>
      <c r="AB144" s="22">
        <v>7.5499999999999994E-3</v>
      </c>
      <c r="AC144" s="23">
        <v>7.5735294117647047</v>
      </c>
    </row>
    <row r="145" spans="27:29" x14ac:dyDescent="0.2">
      <c r="AA145" s="5" t="s">
        <v>177</v>
      </c>
      <c r="AB145" s="22">
        <v>8.3000000000000001E-3</v>
      </c>
      <c r="AC145" s="23">
        <v>6</v>
      </c>
    </row>
    <row r="146" spans="27:29" x14ac:dyDescent="0.2">
      <c r="AA146" s="5" t="s">
        <v>178</v>
      </c>
      <c r="AB146" s="22">
        <v>1.0699999999999999E-2</v>
      </c>
      <c r="AC146" s="23">
        <v>5.6355140186915884</v>
      </c>
    </row>
    <row r="147" spans="27:29" x14ac:dyDescent="0.2">
      <c r="AA147" s="5" t="s">
        <v>179</v>
      </c>
      <c r="AB147" s="22">
        <v>1.1299999999999999E-2</v>
      </c>
      <c r="AC147" s="23">
        <v>4.8318584070796469</v>
      </c>
    </row>
    <row r="148" spans="27:29" x14ac:dyDescent="0.2">
      <c r="AA148" s="5" t="s">
        <v>156</v>
      </c>
      <c r="AB148" s="22">
        <v>1.21E-2</v>
      </c>
      <c r="AC148" s="23">
        <v>5.0000000000000009</v>
      </c>
    </row>
    <row r="149" spans="27:29" x14ac:dyDescent="0.2">
      <c r="AA149" s="5" t="s">
        <v>157</v>
      </c>
      <c r="AB149" s="22">
        <v>8.0000000000000002E-3</v>
      </c>
      <c r="AC149" s="23">
        <v>6.9538461538461531</v>
      </c>
    </row>
    <row r="150" spans="27:29" x14ac:dyDescent="0.2">
      <c r="AA150" s="5" t="s">
        <v>158</v>
      </c>
      <c r="AB150" s="22">
        <v>1.755E-2</v>
      </c>
      <c r="AC150" s="23">
        <v>3.742690058479532</v>
      </c>
    </row>
    <row r="151" spans="27:29" x14ac:dyDescent="0.2">
      <c r="AA151" s="5" t="s">
        <v>98</v>
      </c>
      <c r="AB151" s="22">
        <v>1.325E-2</v>
      </c>
      <c r="AC151" s="23">
        <v>4.6538461538461533</v>
      </c>
    </row>
    <row r="152" spans="27:29" x14ac:dyDescent="0.2">
      <c r="AA152" s="5" t="s">
        <v>91</v>
      </c>
      <c r="AB152" s="22">
        <v>1.3000000000000001E-2</v>
      </c>
      <c r="AC152" s="23">
        <v>3.1240310077519382</v>
      </c>
    </row>
    <row r="153" spans="27:29" x14ac:dyDescent="0.2">
      <c r="AA153" s="5" t="s">
        <v>94</v>
      </c>
      <c r="AB153" s="22">
        <v>1.3000000000000001E-2</v>
      </c>
      <c r="AC153" s="23">
        <v>3.1240310077519382</v>
      </c>
    </row>
    <row r="154" spans="27:29" x14ac:dyDescent="0.2">
      <c r="AA154" s="5" t="s">
        <v>96</v>
      </c>
      <c r="AB154" s="22">
        <v>1.3000000000000001E-2</v>
      </c>
      <c r="AC154" s="23">
        <v>3.5193798449612403</v>
      </c>
    </row>
    <row r="155" spans="27:29" x14ac:dyDescent="0.2">
      <c r="AA155" s="5" t="s">
        <v>92</v>
      </c>
      <c r="AB155" s="22">
        <v>2.155E-2</v>
      </c>
      <c r="AC155" s="23">
        <v>2.397129186602871</v>
      </c>
    </row>
    <row r="156" spans="27:29" x14ac:dyDescent="0.2">
      <c r="AA156" s="5" t="s">
        <v>93</v>
      </c>
      <c r="AB156" s="22">
        <v>4.3549999999999998E-2</v>
      </c>
      <c r="AC156" s="23">
        <v>1.9975369458128081</v>
      </c>
    </row>
    <row r="157" spans="27:29" x14ac:dyDescent="0.2">
      <c r="AA157" s="5" t="s">
        <v>95</v>
      </c>
      <c r="AB157" s="22">
        <v>4.3549999999999998E-2</v>
      </c>
      <c r="AC157" s="23">
        <v>1.9975369458128081</v>
      </c>
    </row>
    <row r="158" spans="27:29" x14ac:dyDescent="0.2">
      <c r="AA158" s="5" t="s">
        <v>97</v>
      </c>
      <c r="AB158" s="22">
        <v>4.3549999999999998E-2</v>
      </c>
      <c r="AC158" s="23">
        <v>1.684729064039409</v>
      </c>
    </row>
    <row r="159" spans="27:29" x14ac:dyDescent="0.2">
      <c r="AA159" s="5" t="s">
        <v>90</v>
      </c>
      <c r="AB159" s="22">
        <v>2.1700000000000001E-2</v>
      </c>
      <c r="AC159" s="23">
        <v>4.070422535211268</v>
      </c>
    </row>
    <row r="160" spans="27:29" x14ac:dyDescent="0.2">
      <c r="AA160" s="5" t="s">
        <v>99</v>
      </c>
      <c r="AB160" s="22">
        <v>1.3049999999999999E-2</v>
      </c>
      <c r="AC160" s="23">
        <v>2.3153846153846152</v>
      </c>
    </row>
    <row r="161" spans="27:29" x14ac:dyDescent="0.2">
      <c r="AA161" s="5" t="s">
        <v>100</v>
      </c>
      <c r="AB161" s="22">
        <v>2.1650000000000003E-2</v>
      </c>
      <c r="AC161" s="23">
        <v>1.8238095238095238</v>
      </c>
    </row>
    <row r="162" spans="27:29" x14ac:dyDescent="0.2">
      <c r="AA162" s="5" t="s">
        <v>101</v>
      </c>
      <c r="AB162" s="22">
        <v>4.3800000000000006E-2</v>
      </c>
      <c r="AC162" s="23">
        <v>1.4195979899497486</v>
      </c>
    </row>
    <row r="163" spans="27:29" x14ac:dyDescent="0.2">
      <c r="AA163" s="5" t="s">
        <v>102</v>
      </c>
      <c r="AB163" s="22">
        <v>4.3800000000000006E-2</v>
      </c>
      <c r="AC163" s="23">
        <v>1.4195979899497486</v>
      </c>
    </row>
    <row r="164" spans="27:29" x14ac:dyDescent="0.2">
      <c r="AA164" s="5" t="s">
        <v>24</v>
      </c>
      <c r="AB164" s="22">
        <v>2.1650000000000003E-2</v>
      </c>
      <c r="AC164" s="23">
        <v>4.2594339622641515</v>
      </c>
    </row>
    <row r="165" spans="27:29" x14ac:dyDescent="0.2">
      <c r="AA165" s="5" t="s">
        <v>25</v>
      </c>
      <c r="AB165" s="22">
        <v>3.6049999999999999E-2</v>
      </c>
      <c r="AC165" s="23">
        <v>3.3937677053824364</v>
      </c>
    </row>
    <row r="166" spans="27:29" x14ac:dyDescent="0.2">
      <c r="AA166" s="5" t="s">
        <v>26</v>
      </c>
      <c r="AB166" s="22">
        <v>5.7499999999999996E-2</v>
      </c>
      <c r="AC166" s="23">
        <v>3.0904255319148937</v>
      </c>
    </row>
    <row r="167" spans="27:29" x14ac:dyDescent="0.2">
      <c r="AA167" s="5" t="s">
        <v>29</v>
      </c>
      <c r="AB167" s="22">
        <v>5.7499999999999996E-2</v>
      </c>
      <c r="AC167" s="23">
        <v>2.0744680851063833</v>
      </c>
    </row>
    <row r="168" spans="27:29" x14ac:dyDescent="0.2">
      <c r="AA168" s="5" t="s">
        <v>27</v>
      </c>
      <c r="AB168" s="22">
        <v>8.9549999999999991E-2</v>
      </c>
      <c r="AC168" s="23">
        <v>2.7514188422247443</v>
      </c>
    </row>
    <row r="169" spans="27:29" x14ac:dyDescent="0.2">
      <c r="AA169" s="5" t="s">
        <v>30</v>
      </c>
      <c r="AB169" s="22">
        <v>8.9549999999999991E-2</v>
      </c>
      <c r="AC169" s="23">
        <v>1.8195232690124856</v>
      </c>
    </row>
    <row r="170" spans="27:29" x14ac:dyDescent="0.2">
      <c r="AA170" s="5" t="s">
        <v>31</v>
      </c>
      <c r="AB170" s="22">
        <v>8.9549999999999991E-2</v>
      </c>
      <c r="AC170" s="23">
        <v>4.6617480136208851</v>
      </c>
    </row>
    <row r="171" spans="27:29" x14ac:dyDescent="0.2">
      <c r="AA171" s="5" t="s">
        <v>32</v>
      </c>
      <c r="AB171" s="22">
        <v>8.9549999999999991E-2</v>
      </c>
      <c r="AC171" s="23">
        <v>1.5891032917139614</v>
      </c>
    </row>
    <row r="172" spans="27:29" x14ac:dyDescent="0.2">
      <c r="AA172" s="5" t="s">
        <v>33</v>
      </c>
      <c r="AB172" s="22">
        <v>8.9549999999999991E-2</v>
      </c>
      <c r="AC172" s="23">
        <v>1.5891032917139614</v>
      </c>
    </row>
    <row r="173" spans="27:29" x14ac:dyDescent="0.2">
      <c r="AA173" s="5" t="s">
        <v>28</v>
      </c>
      <c r="AB173" s="22">
        <v>3.3599999999999998E-2</v>
      </c>
      <c r="AC173" s="23">
        <v>3.8840579710144931</v>
      </c>
    </row>
    <row r="174" spans="27:29" x14ac:dyDescent="0.2">
      <c r="AA174" s="5" t="s">
        <v>34</v>
      </c>
      <c r="AB174" s="22">
        <v>0.12809999999999999</v>
      </c>
      <c r="AC174" s="23">
        <v>1.9578606158833065</v>
      </c>
    </row>
    <row r="175" spans="27:29" x14ac:dyDescent="0.2">
      <c r="AA175" s="5" t="s">
        <v>35</v>
      </c>
      <c r="AB175" s="22">
        <v>0.12809999999999999</v>
      </c>
      <c r="AC175" s="23">
        <v>1.9578606158833065</v>
      </c>
    </row>
    <row r="176" spans="27:29" x14ac:dyDescent="0.2">
      <c r="AA176" s="5" t="s">
        <v>36</v>
      </c>
      <c r="AB176" s="22">
        <v>5.0949999999999995E-2</v>
      </c>
      <c r="AC176" s="23">
        <v>2.5198412698412698</v>
      </c>
    </row>
    <row r="177" spans="27:29" x14ac:dyDescent="0.2">
      <c r="AA177" s="5" t="s">
        <v>37</v>
      </c>
      <c r="AB177" s="22">
        <v>0.152</v>
      </c>
      <c r="AC177" s="23">
        <v>1.6983050847457628</v>
      </c>
    </row>
    <row r="178" spans="27:29" x14ac:dyDescent="0.2">
      <c r="AA178" s="5" t="s">
        <v>38</v>
      </c>
      <c r="AB178" s="22">
        <v>6.8699999999999997E-2</v>
      </c>
      <c r="AC178" s="23">
        <v>2.1681547619047619</v>
      </c>
    </row>
    <row r="179" spans="27:29" x14ac:dyDescent="0.2">
      <c r="AA179" s="5" t="s">
        <v>39</v>
      </c>
      <c r="AB179" s="22">
        <v>4.8549999999999996E-2</v>
      </c>
      <c r="AC179" s="23">
        <v>2.5147058823529416</v>
      </c>
    </row>
    <row r="180" spans="27:29" x14ac:dyDescent="0.2">
      <c r="AA180" s="5" t="s">
        <v>159</v>
      </c>
      <c r="AB180" s="22">
        <v>3.1099999999999999E-2</v>
      </c>
      <c r="AC180" s="23">
        <v>4.8681672025723479</v>
      </c>
    </row>
    <row r="181" spans="27:29" x14ac:dyDescent="0.2">
      <c r="AA181" s="5" t="s">
        <v>160</v>
      </c>
      <c r="AB181" s="22">
        <v>3.1099999999999999E-2</v>
      </c>
      <c r="AC181" s="23">
        <v>2.2604501607717045</v>
      </c>
    </row>
    <row r="182" spans="27:29" x14ac:dyDescent="0.2">
      <c r="AA182" s="5" t="s">
        <v>161</v>
      </c>
      <c r="AB182" s="22">
        <v>1.405E-2</v>
      </c>
      <c r="AC182" s="23">
        <v>6.3063063063063067</v>
      </c>
    </row>
    <row r="183" spans="27:29" x14ac:dyDescent="0.2">
      <c r="AA183" s="5" t="s">
        <v>162</v>
      </c>
      <c r="AB183" s="22">
        <v>7.1999999999999998E-3</v>
      </c>
      <c r="AC183" s="23">
        <v>23.208955223880597</v>
      </c>
    </row>
    <row r="184" spans="27:29" x14ac:dyDescent="0.2">
      <c r="AA184" s="5" t="s">
        <v>163</v>
      </c>
      <c r="AB184" s="22">
        <v>7.1999999999999998E-3</v>
      </c>
      <c r="AC184" s="23">
        <v>5.0597014925373136</v>
      </c>
    </row>
    <row r="185" spans="27:29" x14ac:dyDescent="0.2">
      <c r="AA185" s="5" t="s">
        <v>40</v>
      </c>
      <c r="AB185" s="22">
        <v>9.1000000000000004E-3</v>
      </c>
      <c r="AC185" s="23">
        <v>2.7073170731707323</v>
      </c>
    </row>
    <row r="186" spans="27:29" x14ac:dyDescent="0.2">
      <c r="AA186" s="5" t="s">
        <v>68</v>
      </c>
      <c r="AB186" s="22">
        <v>8.0000000000000002E-3</v>
      </c>
      <c r="AC186" s="23">
        <v>7.9538461538461549</v>
      </c>
    </row>
    <row r="187" spans="27:29" x14ac:dyDescent="0.2">
      <c r="AA187" s="5" t="s">
        <v>164</v>
      </c>
      <c r="AB187" s="22">
        <v>5.8000000000000005E-3</v>
      </c>
      <c r="AC187" s="23">
        <v>8.3999999999999986</v>
      </c>
    </row>
  </sheetData>
  <sheetProtection password="9E3D" sheet="1" objects="1" scenarios="1"/>
  <printOptions horizontalCentered="1"/>
  <pageMargins left="0.5" right="0.5" top="1" bottom="0.75" header="0.5" footer="0.5"/>
  <pageSetup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2:AC26"/>
  <sheetViews>
    <sheetView zoomScale="115" zoomScaleNormal="115" zoomScaleSheetLayoutView="115" workbookViewId="0"/>
  </sheetViews>
  <sheetFormatPr defaultRowHeight="14.25" x14ac:dyDescent="0.2"/>
  <cols>
    <col min="1" max="1" width="2.7109375" style="8" customWidth="1"/>
    <col min="2" max="2" width="3.7109375" style="8" customWidth="1"/>
    <col min="3" max="3" width="16.7109375" style="8" customWidth="1"/>
    <col min="4" max="4" width="1.7109375" style="8" customWidth="1"/>
    <col min="5" max="5" width="12.7109375" style="8" customWidth="1"/>
    <col min="6" max="6" width="2.7109375" style="8" customWidth="1"/>
    <col min="7" max="7" width="16.7109375" style="8" customWidth="1"/>
    <col min="8" max="8" width="1.7109375" style="8" customWidth="1"/>
    <col min="9" max="9" width="12.7109375" style="8" customWidth="1"/>
    <col min="10" max="10" width="2.7109375" style="8" customWidth="1"/>
    <col min="11" max="11" width="16.7109375" style="8" customWidth="1"/>
    <col min="12" max="12" width="2.7109375" style="8" customWidth="1"/>
    <col min="13" max="13" width="15.7109375" style="8" customWidth="1"/>
    <col min="14" max="14" width="2.7109375" style="8" customWidth="1"/>
    <col min="15" max="15" width="16.7109375" style="8" customWidth="1"/>
    <col min="16" max="26" width="7.7109375" style="8" customWidth="1"/>
    <col min="27" max="27" width="14.7109375" style="8" customWidth="1"/>
    <col min="28" max="16384" width="9.140625" style="8"/>
  </cols>
  <sheetData>
    <row r="2" spans="2:28" ht="18" x14ac:dyDescent="0.25">
      <c r="B2" s="33" t="str">
        <f>'Profit Multiple Curve'!B2</f>
        <v>Catastrophe Bond Profit Multiples</v>
      </c>
      <c r="C2" s="6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</row>
    <row r="3" spans="2:28" ht="15" x14ac:dyDescent="0.25">
      <c r="B3" s="35" t="str">
        <f>'Profit Multiple Curve'!B3</f>
        <v>Based on Short-Term Cat Bonds issued between 1999 and 2006</v>
      </c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7"/>
    </row>
    <row r="4" spans="2:28" ht="15" x14ac:dyDescent="0.25">
      <c r="B4" s="35" t="str">
        <f>'Profit Multiple Curve'!B4</f>
        <v>for All Perils bonds with a probability of loss between 0.05% and 20.0%</v>
      </c>
      <c r="C4" s="6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</row>
    <row r="5" spans="2:28" ht="15" customHeight="1" x14ac:dyDescent="0.25">
      <c r="B5" s="7"/>
      <c r="C5" s="6"/>
      <c r="D5" s="6"/>
      <c r="E5" s="6"/>
      <c r="F5" s="6"/>
      <c r="G5" s="7"/>
      <c r="H5" s="7"/>
      <c r="I5" s="7"/>
      <c r="J5" s="7"/>
      <c r="K5" s="7"/>
      <c r="L5" s="7"/>
      <c r="M5" s="7"/>
      <c r="N5" s="7"/>
      <c r="O5" s="7"/>
    </row>
    <row r="6" spans="2:28" ht="15" customHeight="1" x14ac:dyDescent="0.25">
      <c r="B6" s="7"/>
      <c r="C6" s="6"/>
      <c r="D6" s="6"/>
      <c r="E6" s="6"/>
      <c r="F6" s="6"/>
      <c r="G6" s="7"/>
      <c r="H6" s="7"/>
      <c r="I6" s="7"/>
      <c r="J6" s="7"/>
      <c r="K6" s="7"/>
      <c r="L6" s="7"/>
      <c r="M6" s="7"/>
      <c r="N6" s="7"/>
      <c r="O6" s="7"/>
    </row>
    <row r="7" spans="2:28" ht="15" customHeight="1" x14ac:dyDescent="0.2"/>
    <row r="8" spans="2:28" ht="18.75" customHeight="1" x14ac:dyDescent="0.35">
      <c r="B8" s="11" t="s">
        <v>118</v>
      </c>
      <c r="E8" s="12"/>
      <c r="G8" s="13"/>
      <c r="H8" s="13"/>
      <c r="K8" s="12" t="s">
        <v>119</v>
      </c>
      <c r="L8" s="36" t="s">
        <v>181</v>
      </c>
    </row>
    <row r="9" spans="2:28" ht="15" customHeight="1" x14ac:dyDescent="0.2"/>
    <row r="10" spans="2:28" ht="15" customHeight="1" x14ac:dyDescent="0.25">
      <c r="B10" s="14" t="s">
        <v>185</v>
      </c>
    </row>
    <row r="11" spans="2:28" ht="15" customHeight="1" x14ac:dyDescent="0.2"/>
    <row r="12" spans="2:28" ht="15" customHeight="1" x14ac:dyDescent="0.2">
      <c r="M12" s="15" t="s">
        <v>114</v>
      </c>
      <c r="O12" s="15" t="s">
        <v>123</v>
      </c>
    </row>
    <row r="13" spans="2:28" ht="15" customHeight="1" x14ac:dyDescent="0.2">
      <c r="C13" s="16" t="s">
        <v>124</v>
      </c>
      <c r="D13" s="16"/>
      <c r="E13" s="16"/>
      <c r="G13" s="16" t="s">
        <v>125</v>
      </c>
      <c r="H13" s="16"/>
      <c r="I13" s="16"/>
      <c r="K13" s="15" t="s">
        <v>130</v>
      </c>
      <c r="M13" s="15" t="s">
        <v>115</v>
      </c>
      <c r="O13" s="15" t="s">
        <v>131</v>
      </c>
    </row>
    <row r="14" spans="2:28" ht="15" customHeight="1" x14ac:dyDescent="0.2">
      <c r="C14" s="19" t="s">
        <v>121</v>
      </c>
      <c r="D14" s="17"/>
      <c r="E14" s="19" t="s">
        <v>122</v>
      </c>
      <c r="G14" s="19" t="s">
        <v>121</v>
      </c>
      <c r="H14" s="17"/>
      <c r="I14" s="19" t="s">
        <v>122</v>
      </c>
      <c r="K14" s="18" t="s">
        <v>126</v>
      </c>
      <c r="M14" s="18" t="s">
        <v>126</v>
      </c>
      <c r="O14" s="18" t="s">
        <v>126</v>
      </c>
      <c r="AA14" s="40" t="s">
        <v>132</v>
      </c>
      <c r="AB14" s="41"/>
    </row>
    <row r="15" spans="2:28" ht="6" customHeight="1" x14ac:dyDescent="0.2">
      <c r="AA15" s="41"/>
      <c r="AB15" s="41"/>
    </row>
    <row r="16" spans="2:28" ht="15" customHeight="1" x14ac:dyDescent="0.2">
      <c r="B16" s="44" t="s">
        <v>128</v>
      </c>
      <c r="C16" s="53">
        <v>50000</v>
      </c>
      <c r="D16" s="54"/>
      <c r="E16" s="55">
        <v>0.1</v>
      </c>
      <c r="F16" s="54"/>
      <c r="G16" s="53">
        <v>250000</v>
      </c>
      <c r="H16" s="54"/>
      <c r="I16" s="55">
        <v>0.05</v>
      </c>
      <c r="J16" s="54"/>
      <c r="K16" s="53">
        <v>10000</v>
      </c>
      <c r="M16" s="30">
        <f>IF(AND(E16&lt;&gt;"",I16&lt;&gt;""),AA$19*(I16^AA$18-E16^AA$18)/(I16-E16),"")</f>
        <v>1.7991561894637216</v>
      </c>
      <c r="N16" s="20"/>
      <c r="O16" s="21">
        <f>IF(AND(K16&lt;&gt;"",M16&lt;&gt;""),K16*M16,"")</f>
        <v>17991.561894637216</v>
      </c>
      <c r="AA16" s="42">
        <f>Coef1</f>
        <v>0.45363826885204311</v>
      </c>
      <c r="AB16" s="41" t="s">
        <v>133</v>
      </c>
    </row>
    <row r="17" spans="3:29" ht="15" customHeight="1" x14ac:dyDescent="0.2">
      <c r="C17" s="49"/>
      <c r="D17" s="48"/>
      <c r="E17" s="50"/>
      <c r="F17" s="48"/>
      <c r="G17" s="49"/>
      <c r="H17" s="48"/>
      <c r="I17" s="50"/>
      <c r="J17" s="48"/>
      <c r="K17" s="49"/>
      <c r="M17" s="30" t="str">
        <f t="shared" ref="M17:M25" si="0">IF(AND(E17&lt;&gt;"",I17&lt;&gt;""),AA$19*(I17^AA$18-E17^AA$18)/(I17-E17),"")</f>
        <v/>
      </c>
      <c r="N17" s="20"/>
      <c r="O17" s="21" t="str">
        <f t="shared" ref="O17:O25" si="1">IF(AND(K17&lt;&gt;"",M17&lt;&gt;""),K17*M17,"")</f>
        <v/>
      </c>
      <c r="AA17" s="42">
        <f>Coef2</f>
        <v>-0.52590916157441736</v>
      </c>
      <c r="AB17" s="43" t="s">
        <v>134</v>
      </c>
      <c r="AC17" s="34"/>
    </row>
    <row r="18" spans="3:29" ht="15" customHeight="1" x14ac:dyDescent="0.2">
      <c r="C18" s="49"/>
      <c r="D18" s="48"/>
      <c r="E18" s="50"/>
      <c r="F18" s="48"/>
      <c r="G18" s="49"/>
      <c r="H18" s="48"/>
      <c r="I18" s="50"/>
      <c r="J18" s="48"/>
      <c r="K18" s="49"/>
      <c r="M18" s="30" t="str">
        <f t="shared" si="0"/>
        <v/>
      </c>
      <c r="N18" s="20"/>
      <c r="O18" s="21" t="str">
        <f t="shared" si="1"/>
        <v/>
      </c>
      <c r="AA18" s="42">
        <f>1+AA17</f>
        <v>0.47409083842558264</v>
      </c>
      <c r="AB18" s="43" t="s">
        <v>136</v>
      </c>
      <c r="AC18" s="34"/>
    </row>
    <row r="19" spans="3:29" ht="15" customHeight="1" x14ac:dyDescent="0.2">
      <c r="C19" s="49"/>
      <c r="D19" s="48"/>
      <c r="E19" s="50"/>
      <c r="F19" s="48"/>
      <c r="G19" s="49"/>
      <c r="H19" s="48"/>
      <c r="I19" s="50"/>
      <c r="J19" s="48"/>
      <c r="K19" s="49"/>
      <c r="M19" s="30" t="str">
        <f t="shared" si="0"/>
        <v/>
      </c>
      <c r="N19" s="20"/>
      <c r="O19" s="21" t="str">
        <f t="shared" si="1"/>
        <v/>
      </c>
      <c r="AA19" s="42">
        <f>AA16/AA18</f>
        <v>0.95685938660729908</v>
      </c>
      <c r="AB19" s="43" t="s">
        <v>135</v>
      </c>
      <c r="AC19" s="34"/>
    </row>
    <row r="20" spans="3:29" ht="15" customHeight="1" x14ac:dyDescent="0.2">
      <c r="C20" s="49"/>
      <c r="D20" s="48"/>
      <c r="E20" s="50"/>
      <c r="F20" s="48"/>
      <c r="G20" s="49"/>
      <c r="H20" s="48"/>
      <c r="I20" s="50"/>
      <c r="J20" s="48"/>
      <c r="K20" s="49"/>
      <c r="M20" s="30" t="str">
        <f t="shared" si="0"/>
        <v/>
      </c>
      <c r="N20" s="20"/>
      <c r="O20" s="21" t="str">
        <f t="shared" si="1"/>
        <v/>
      </c>
      <c r="AA20" s="39"/>
      <c r="AB20" s="34"/>
      <c r="AC20" s="34"/>
    </row>
    <row r="21" spans="3:29" ht="15" customHeight="1" x14ac:dyDescent="0.2">
      <c r="C21" s="49"/>
      <c r="D21" s="48"/>
      <c r="E21" s="50"/>
      <c r="F21" s="48"/>
      <c r="G21" s="49"/>
      <c r="H21" s="48"/>
      <c r="I21" s="50"/>
      <c r="J21" s="48"/>
      <c r="K21" s="49"/>
      <c r="M21" s="30" t="str">
        <f t="shared" si="0"/>
        <v/>
      </c>
      <c r="N21" s="20"/>
      <c r="O21" s="21" t="str">
        <f t="shared" si="1"/>
        <v/>
      </c>
      <c r="AA21" s="39"/>
      <c r="AB21" s="34"/>
      <c r="AC21" s="34"/>
    </row>
    <row r="22" spans="3:29" ht="15" customHeight="1" x14ac:dyDescent="0.2">
      <c r="C22" s="49"/>
      <c r="D22" s="48"/>
      <c r="E22" s="50"/>
      <c r="F22" s="48"/>
      <c r="G22" s="49"/>
      <c r="H22" s="48"/>
      <c r="I22" s="50"/>
      <c r="J22" s="48"/>
      <c r="K22" s="49"/>
      <c r="M22" s="30" t="str">
        <f t="shared" si="0"/>
        <v/>
      </c>
      <c r="N22" s="20"/>
      <c r="O22" s="21" t="str">
        <f t="shared" si="1"/>
        <v/>
      </c>
      <c r="AA22" s="39"/>
      <c r="AB22" s="34"/>
      <c r="AC22" s="34"/>
    </row>
    <row r="23" spans="3:29" ht="15" customHeight="1" x14ac:dyDescent="0.2">
      <c r="C23" s="49"/>
      <c r="D23" s="48"/>
      <c r="E23" s="50"/>
      <c r="F23" s="48"/>
      <c r="G23" s="49"/>
      <c r="H23" s="48"/>
      <c r="I23" s="50"/>
      <c r="J23" s="48"/>
      <c r="K23" s="49"/>
      <c r="M23" s="30" t="str">
        <f t="shared" si="0"/>
        <v/>
      </c>
      <c r="N23" s="20"/>
      <c r="O23" s="21" t="str">
        <f t="shared" si="1"/>
        <v/>
      </c>
      <c r="AA23" s="39"/>
      <c r="AB23" s="34"/>
      <c r="AC23" s="34"/>
    </row>
    <row r="24" spans="3:29" ht="15" customHeight="1" x14ac:dyDescent="0.2">
      <c r="C24" s="49"/>
      <c r="D24" s="48"/>
      <c r="E24" s="50"/>
      <c r="F24" s="48"/>
      <c r="G24" s="49"/>
      <c r="H24" s="48"/>
      <c r="I24" s="50"/>
      <c r="J24" s="48"/>
      <c r="K24" s="49"/>
      <c r="M24" s="30" t="str">
        <f t="shared" si="0"/>
        <v/>
      </c>
      <c r="N24" s="20"/>
      <c r="O24" s="21" t="str">
        <f t="shared" si="1"/>
        <v/>
      </c>
      <c r="AA24" s="39"/>
      <c r="AB24" s="34"/>
      <c r="AC24" s="34"/>
    </row>
    <row r="25" spans="3:29" ht="15" customHeight="1" x14ac:dyDescent="0.2">
      <c r="C25" s="51"/>
      <c r="D25" s="48"/>
      <c r="E25" s="52"/>
      <c r="F25" s="48"/>
      <c r="G25" s="51"/>
      <c r="H25" s="48"/>
      <c r="I25" s="52"/>
      <c r="J25" s="48"/>
      <c r="K25" s="51"/>
      <c r="M25" s="30" t="str">
        <f t="shared" si="0"/>
        <v/>
      </c>
      <c r="N25" s="20"/>
      <c r="O25" s="21" t="str">
        <f t="shared" si="1"/>
        <v/>
      </c>
    </row>
    <row r="26" spans="3:29" ht="15" customHeight="1" x14ac:dyDescent="0.2"/>
  </sheetData>
  <sheetProtection password="9E3D" sheet="1" objects="1" scenarios="1"/>
  <printOptions horizontalCentered="1"/>
  <pageMargins left="0.5" right="0.5" top="1" bottom="0.75" header="0.5" footer="0.5"/>
  <pageSetup scale="89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2:AC26"/>
  <sheetViews>
    <sheetView zoomScale="115" zoomScaleNormal="115" zoomScaleSheetLayoutView="115" workbookViewId="0"/>
  </sheetViews>
  <sheetFormatPr defaultRowHeight="14.25" x14ac:dyDescent="0.2"/>
  <cols>
    <col min="1" max="1" width="2.7109375" style="8" customWidth="1"/>
    <col min="2" max="2" width="3.7109375" style="8" customWidth="1"/>
    <col min="3" max="3" width="16.7109375" style="8" customWidth="1"/>
    <col min="4" max="4" width="1.7109375" style="8" customWidth="1"/>
    <col min="5" max="5" width="12.7109375" style="8" customWidth="1"/>
    <col min="6" max="6" width="2.7109375" style="8" customWidth="1"/>
    <col min="7" max="7" width="16.7109375" style="8" customWidth="1"/>
    <col min="8" max="8" width="1.7109375" style="8" customWidth="1"/>
    <col min="9" max="9" width="12.7109375" style="8" customWidth="1"/>
    <col min="10" max="10" width="2.7109375" style="8" customWidth="1"/>
    <col min="11" max="11" width="16.7109375" style="8" customWidth="1"/>
    <col min="12" max="12" width="2.7109375" style="8" customWidth="1"/>
    <col min="13" max="13" width="15.7109375" style="8" customWidth="1"/>
    <col min="14" max="14" width="2.7109375" style="8" customWidth="1"/>
    <col min="15" max="15" width="16.7109375" style="8" hidden="1" customWidth="1"/>
    <col min="16" max="16" width="2.7109375" style="8" hidden="1" customWidth="1"/>
    <col min="17" max="17" width="16.7109375" style="8" customWidth="1"/>
    <col min="18" max="26" width="7.7109375" style="8" customWidth="1"/>
    <col min="27" max="27" width="14.7109375" style="8" customWidth="1"/>
    <col min="28" max="16384" width="9.140625" style="8"/>
  </cols>
  <sheetData>
    <row r="2" spans="2:28" ht="18" x14ac:dyDescent="0.25">
      <c r="B2" s="33" t="str">
        <f>'Profit Multiple Curve'!B2</f>
        <v>Catastrophe Bond Profit Multiples</v>
      </c>
      <c r="C2" s="6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2:28" ht="15" x14ac:dyDescent="0.25">
      <c r="B3" s="35" t="str">
        <f>'Profit Multiple Curve'!B3</f>
        <v>Based on Short-Term Cat Bonds issued between 1999 and 2006</v>
      </c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2:28" ht="15" x14ac:dyDescent="0.25">
      <c r="B4" s="35" t="str">
        <f>'Profit Multiple Curve'!B4</f>
        <v>for All Perils bonds with a probability of loss between 0.05% and 20.0%</v>
      </c>
      <c r="C4" s="6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2:28" ht="15" customHeight="1" x14ac:dyDescent="0.25">
      <c r="B5" s="7"/>
      <c r="C5" s="6"/>
      <c r="D5" s="6"/>
      <c r="E5" s="6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2:28" ht="15" customHeight="1" x14ac:dyDescent="0.25">
      <c r="B6" s="7"/>
      <c r="C6" s="6"/>
      <c r="D6" s="6"/>
      <c r="E6" s="6"/>
      <c r="F6" s="6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2:28" ht="15" customHeight="1" x14ac:dyDescent="0.2"/>
    <row r="8" spans="2:28" ht="18.75" customHeight="1" x14ac:dyDescent="0.35">
      <c r="B8" s="11" t="s">
        <v>118</v>
      </c>
      <c r="E8" s="12"/>
      <c r="G8" s="13"/>
      <c r="H8" s="13"/>
      <c r="K8" s="12" t="s">
        <v>119</v>
      </c>
      <c r="L8" s="36" t="s">
        <v>181</v>
      </c>
    </row>
    <row r="9" spans="2:28" ht="15" customHeight="1" x14ac:dyDescent="0.2"/>
    <row r="10" spans="2:28" ht="15" customHeight="1" x14ac:dyDescent="0.25">
      <c r="B10" s="14" t="s">
        <v>186</v>
      </c>
    </row>
    <row r="11" spans="2:28" ht="15" customHeight="1" x14ac:dyDescent="0.2"/>
    <row r="12" spans="2:28" ht="15" customHeight="1" x14ac:dyDescent="0.2">
      <c r="M12" s="15" t="s">
        <v>114</v>
      </c>
      <c r="O12" s="15" t="s">
        <v>123</v>
      </c>
      <c r="Q12" s="15"/>
    </row>
    <row r="13" spans="2:28" ht="15" customHeight="1" x14ac:dyDescent="0.2">
      <c r="C13" s="16" t="s">
        <v>124</v>
      </c>
      <c r="D13" s="16"/>
      <c r="E13" s="16"/>
      <c r="G13" s="16" t="s">
        <v>125</v>
      </c>
      <c r="H13" s="16"/>
      <c r="I13" s="16"/>
      <c r="K13" s="15" t="s">
        <v>130</v>
      </c>
      <c r="M13" s="15" t="s">
        <v>115</v>
      </c>
      <c r="O13" s="15" t="s">
        <v>131</v>
      </c>
      <c r="Q13" s="15" t="s">
        <v>123</v>
      </c>
    </row>
    <row r="14" spans="2:28" ht="15" customHeight="1" x14ac:dyDescent="0.2">
      <c r="C14" s="19" t="s">
        <v>121</v>
      </c>
      <c r="D14" s="17"/>
      <c r="E14" s="19" t="s">
        <v>122</v>
      </c>
      <c r="G14" s="19" t="s">
        <v>121</v>
      </c>
      <c r="H14" s="17"/>
      <c r="I14" s="19" t="s">
        <v>122</v>
      </c>
      <c r="K14" s="18" t="s">
        <v>126</v>
      </c>
      <c r="M14" s="18" t="s">
        <v>126</v>
      </c>
      <c r="O14" s="18" t="s">
        <v>126</v>
      </c>
      <c r="Q14" s="18" t="s">
        <v>127</v>
      </c>
      <c r="AA14" s="40" t="s">
        <v>132</v>
      </c>
      <c r="AB14" s="41"/>
    </row>
    <row r="15" spans="2:28" ht="6" customHeight="1" x14ac:dyDescent="0.2">
      <c r="AA15" s="41"/>
      <c r="AB15" s="41"/>
    </row>
    <row r="16" spans="2:28" ht="15" customHeight="1" x14ac:dyDescent="0.2">
      <c r="B16" s="44" t="s">
        <v>128</v>
      </c>
      <c r="C16" s="38">
        <v>50000</v>
      </c>
      <c r="E16" s="37">
        <v>0.1</v>
      </c>
      <c r="G16" s="38">
        <v>250000</v>
      </c>
      <c r="H16" s="8">
        <v>5</v>
      </c>
      <c r="I16" s="37">
        <v>0.05</v>
      </c>
      <c r="K16" s="38">
        <v>10000</v>
      </c>
      <c r="M16" s="30">
        <f t="shared" ref="M16:M25" si="0">IF(AND(E16&lt;&gt;"",I16&lt;&gt;""),AA$19*(I16^AA$18-E16^AA$18)/(I16-E16),"")</f>
        <v>1.7991561894637216</v>
      </c>
      <c r="N16" s="20"/>
      <c r="O16" s="21">
        <f>IF(AND(K16&lt;&gt;"",M16&lt;&gt;""),K16*M16,"")</f>
        <v>17991.561894637216</v>
      </c>
      <c r="P16" s="20"/>
      <c r="Q16" s="24">
        <f>IF(AND(O16&lt;&gt;"",C16&lt;&gt;"",G16&lt;&gt;""),(O16+K16)/(G16-C16),"")</f>
        <v>0.13995780947318609</v>
      </c>
      <c r="AA16" s="42">
        <f>Coef1</f>
        <v>0.45363826885204311</v>
      </c>
      <c r="AB16" s="41" t="s">
        <v>133</v>
      </c>
    </row>
    <row r="17" spans="3:29" ht="15" customHeight="1" x14ac:dyDescent="0.2">
      <c r="C17" s="49"/>
      <c r="D17" s="48"/>
      <c r="E17" s="50"/>
      <c r="F17" s="48"/>
      <c r="G17" s="49"/>
      <c r="H17" s="48"/>
      <c r="I17" s="50"/>
      <c r="J17" s="48"/>
      <c r="K17" s="49"/>
      <c r="M17" s="30" t="str">
        <f t="shared" si="0"/>
        <v/>
      </c>
      <c r="N17" s="20"/>
      <c r="O17" s="21" t="str">
        <f t="shared" ref="O17:O25" si="1">IF(AND(K17&lt;&gt;"",M17&lt;&gt;""),K17*M17,"")</f>
        <v/>
      </c>
      <c r="P17" s="20"/>
      <c r="Q17" s="24" t="str">
        <f t="shared" ref="Q17:Q25" si="2">IF(AND(O17&lt;&gt;"",C17&lt;&gt;"",G17&lt;&gt;""),(O17+K17)/(G17-C17),"")</f>
        <v/>
      </c>
      <c r="AA17" s="42">
        <f>Coef2</f>
        <v>-0.52590916157441736</v>
      </c>
      <c r="AB17" s="43" t="s">
        <v>134</v>
      </c>
      <c r="AC17" s="34"/>
    </row>
    <row r="18" spans="3:29" ht="15" customHeight="1" x14ac:dyDescent="0.2">
      <c r="C18" s="49"/>
      <c r="D18" s="48"/>
      <c r="E18" s="50"/>
      <c r="F18" s="48"/>
      <c r="G18" s="49"/>
      <c r="H18" s="48"/>
      <c r="I18" s="50"/>
      <c r="J18" s="48"/>
      <c r="K18" s="49"/>
      <c r="M18" s="30" t="str">
        <f t="shared" si="0"/>
        <v/>
      </c>
      <c r="N18" s="20"/>
      <c r="O18" s="21" t="str">
        <f t="shared" si="1"/>
        <v/>
      </c>
      <c r="P18" s="20"/>
      <c r="Q18" s="24" t="str">
        <f t="shared" si="2"/>
        <v/>
      </c>
      <c r="AA18" s="42">
        <f>1+AA17</f>
        <v>0.47409083842558264</v>
      </c>
      <c r="AB18" s="43" t="s">
        <v>136</v>
      </c>
      <c r="AC18" s="34"/>
    </row>
    <row r="19" spans="3:29" ht="15" customHeight="1" x14ac:dyDescent="0.2">
      <c r="C19" s="49"/>
      <c r="D19" s="48"/>
      <c r="E19" s="50"/>
      <c r="F19" s="48"/>
      <c r="G19" s="49"/>
      <c r="H19" s="48"/>
      <c r="I19" s="50"/>
      <c r="J19" s="48"/>
      <c r="K19" s="49"/>
      <c r="M19" s="30" t="str">
        <f t="shared" si="0"/>
        <v/>
      </c>
      <c r="N19" s="20"/>
      <c r="O19" s="21" t="str">
        <f t="shared" si="1"/>
        <v/>
      </c>
      <c r="P19" s="20"/>
      <c r="Q19" s="24" t="str">
        <f t="shared" si="2"/>
        <v/>
      </c>
      <c r="AA19" s="42">
        <f>AA16/AA18</f>
        <v>0.95685938660729908</v>
      </c>
      <c r="AB19" s="43" t="s">
        <v>135</v>
      </c>
      <c r="AC19" s="34"/>
    </row>
    <row r="20" spans="3:29" ht="15" customHeight="1" x14ac:dyDescent="0.2">
      <c r="C20" s="49"/>
      <c r="D20" s="48"/>
      <c r="E20" s="50"/>
      <c r="F20" s="48"/>
      <c r="G20" s="49"/>
      <c r="H20" s="48"/>
      <c r="I20" s="50"/>
      <c r="J20" s="48"/>
      <c r="K20" s="49"/>
      <c r="M20" s="30" t="str">
        <f t="shared" si="0"/>
        <v/>
      </c>
      <c r="N20" s="20"/>
      <c r="O20" s="21" t="str">
        <f t="shared" si="1"/>
        <v/>
      </c>
      <c r="P20" s="20"/>
      <c r="Q20" s="24" t="str">
        <f t="shared" si="2"/>
        <v/>
      </c>
      <c r="AA20" s="39"/>
      <c r="AB20" s="34"/>
      <c r="AC20" s="34"/>
    </row>
    <row r="21" spans="3:29" ht="15" customHeight="1" x14ac:dyDescent="0.2">
      <c r="C21" s="49"/>
      <c r="D21" s="48"/>
      <c r="E21" s="50"/>
      <c r="F21" s="48"/>
      <c r="G21" s="49"/>
      <c r="H21" s="48"/>
      <c r="I21" s="50"/>
      <c r="J21" s="48"/>
      <c r="K21" s="49"/>
      <c r="M21" s="30" t="str">
        <f t="shared" si="0"/>
        <v/>
      </c>
      <c r="N21" s="20"/>
      <c r="O21" s="21" t="str">
        <f t="shared" si="1"/>
        <v/>
      </c>
      <c r="P21" s="20"/>
      <c r="Q21" s="24" t="str">
        <f t="shared" si="2"/>
        <v/>
      </c>
      <c r="AA21" s="39"/>
      <c r="AB21" s="34"/>
      <c r="AC21" s="34"/>
    </row>
    <row r="22" spans="3:29" ht="15" customHeight="1" x14ac:dyDescent="0.2">
      <c r="C22" s="49"/>
      <c r="D22" s="48"/>
      <c r="E22" s="50"/>
      <c r="F22" s="48"/>
      <c r="G22" s="49"/>
      <c r="H22" s="48"/>
      <c r="I22" s="50"/>
      <c r="J22" s="48"/>
      <c r="K22" s="49"/>
      <c r="M22" s="30" t="str">
        <f t="shared" si="0"/>
        <v/>
      </c>
      <c r="N22" s="20"/>
      <c r="O22" s="21" t="str">
        <f t="shared" si="1"/>
        <v/>
      </c>
      <c r="P22" s="20"/>
      <c r="Q22" s="24" t="str">
        <f t="shared" si="2"/>
        <v/>
      </c>
      <c r="AA22" s="39"/>
      <c r="AB22" s="34"/>
      <c r="AC22" s="34"/>
    </row>
    <row r="23" spans="3:29" ht="15" customHeight="1" x14ac:dyDescent="0.2">
      <c r="C23" s="49"/>
      <c r="D23" s="48"/>
      <c r="E23" s="50"/>
      <c r="F23" s="48"/>
      <c r="G23" s="49"/>
      <c r="H23" s="48"/>
      <c r="I23" s="50"/>
      <c r="J23" s="48"/>
      <c r="K23" s="49"/>
      <c r="M23" s="30" t="str">
        <f t="shared" si="0"/>
        <v/>
      </c>
      <c r="N23" s="20"/>
      <c r="O23" s="21" t="str">
        <f t="shared" si="1"/>
        <v/>
      </c>
      <c r="P23" s="20"/>
      <c r="Q23" s="24" t="str">
        <f t="shared" si="2"/>
        <v/>
      </c>
      <c r="AA23" s="39"/>
      <c r="AB23" s="34"/>
      <c r="AC23" s="34"/>
    </row>
    <row r="24" spans="3:29" ht="15" customHeight="1" x14ac:dyDescent="0.2">
      <c r="C24" s="49"/>
      <c r="D24" s="48"/>
      <c r="E24" s="50"/>
      <c r="F24" s="48"/>
      <c r="G24" s="49"/>
      <c r="H24" s="48"/>
      <c r="I24" s="50"/>
      <c r="J24" s="48"/>
      <c r="K24" s="49"/>
      <c r="M24" s="30" t="str">
        <f t="shared" si="0"/>
        <v/>
      </c>
      <c r="N24" s="20"/>
      <c r="O24" s="21" t="str">
        <f t="shared" si="1"/>
        <v/>
      </c>
      <c r="P24" s="20"/>
      <c r="Q24" s="24" t="str">
        <f t="shared" si="2"/>
        <v/>
      </c>
      <c r="AA24" s="39"/>
      <c r="AB24" s="34"/>
      <c r="AC24" s="34"/>
    </row>
    <row r="25" spans="3:29" ht="15" customHeight="1" x14ac:dyDescent="0.2">
      <c r="C25" s="51"/>
      <c r="D25" s="48"/>
      <c r="E25" s="52"/>
      <c r="F25" s="48"/>
      <c r="G25" s="51"/>
      <c r="H25" s="48"/>
      <c r="I25" s="52"/>
      <c r="J25" s="48"/>
      <c r="K25" s="51"/>
      <c r="M25" s="30" t="str">
        <f t="shared" si="0"/>
        <v/>
      </c>
      <c r="N25" s="20"/>
      <c r="O25" s="21" t="str">
        <f t="shared" si="1"/>
        <v/>
      </c>
      <c r="P25" s="20"/>
      <c r="Q25" s="24" t="str">
        <f t="shared" si="2"/>
        <v/>
      </c>
    </row>
    <row r="26" spans="3:29" ht="15" customHeight="1" x14ac:dyDescent="0.2"/>
  </sheetData>
  <sheetProtection password="9E3D" sheet="1" objects="1" scenarios="1"/>
  <printOptions horizontalCentered="1"/>
  <pageMargins left="0.5" right="0.5" top="1" bottom="0.75" header="0.5" footer="0.5"/>
  <pageSetup scale="8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Profit Multiple Curve</vt:lpstr>
      <vt:lpstr>Sample Calcs - Risk Load</vt:lpstr>
      <vt:lpstr>Sample Calcs - Rate on Line</vt:lpstr>
      <vt:lpstr>Coef1</vt:lpstr>
      <vt:lpstr>Coef2</vt:lpstr>
      <vt:lpstr>'Profit Multiple Curve'!Print_Area</vt:lpstr>
      <vt:lpstr>'Sample Calcs - Rate on Line'!Print_Area</vt:lpstr>
      <vt:lpstr>'Sample Calcs - Risk Load'!Print_Area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 D. Anderson</cp:lastModifiedBy>
  <cp:lastPrinted>2012-05-01T23:10:43Z</cp:lastPrinted>
  <dcterms:created xsi:type="dcterms:W3CDTF">2009-06-08T21:37:43Z</dcterms:created>
  <dcterms:modified xsi:type="dcterms:W3CDTF">2013-03-06T02:50:37Z</dcterms:modified>
  <cp:category/>
</cp:coreProperties>
</file>