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90" windowWidth="7755" windowHeight="8700" firstSheet="2" activeTab="10"/>
  </bookViews>
  <sheets>
    <sheet name="basics" sheetId="1" r:id="rId1"/>
    <sheet name="Sim basics" sheetId="2" r:id="rId2"/>
    <sheet name="TVARs" sheetId="3" r:id="rId3"/>
    <sheet name="Sim TVARs" sheetId="4" r:id="rId4"/>
    <sheet name="change price" sheetId="5" r:id="rId5"/>
    <sheet name="Sim change price" sheetId="6" state="hidden" r:id="rId6"/>
    <sheet name="change volume" sheetId="7" r:id="rId7"/>
    <sheet name="Sim change volume" sheetId="8" state="hidden" r:id="rId8"/>
    <sheet name="reinsurance" sheetId="9" r:id="rId9"/>
    <sheet name="Sim reinsurance" sheetId="10" state="hidden" r:id="rId10"/>
    <sheet name="reinsurance (2)" sheetId="11" r:id="rId11"/>
    <sheet name="Sim reinsurance (2)" sheetId="12" state="hidden" r:id="rId12"/>
  </sheets>
  <definedNames>
    <definedName name="Desired_ratio_of_surplus_to_need">'TVARs'!$D$55</definedName>
    <definedName name="ending_surplus" localSheetId="0">'basics'!$C$45</definedName>
    <definedName name="ending_surplus" localSheetId="4">'change price'!$C$45</definedName>
    <definedName name="ending_surplus" localSheetId="6">'change volume'!$C$46</definedName>
    <definedName name="ending_surplus" localSheetId="8">'reinsurance'!$C$45</definedName>
    <definedName name="ending_surplus" localSheetId="10">'reinsurance (2)'!$C$45</definedName>
    <definedName name="ending_surplus" localSheetId="2">'TVARs'!$C$45</definedName>
    <definedName name="investment_income" localSheetId="0">'basics'!$F$31</definedName>
    <definedName name="investment_income" localSheetId="4">'change price'!$F$31</definedName>
    <definedName name="investment_income" localSheetId="6">'change volume'!$F$32</definedName>
    <definedName name="investment_income" localSheetId="8">'reinsurance'!$F$31</definedName>
    <definedName name="investment_income" localSheetId="10">'reinsurance (2)'!$F$31</definedName>
    <definedName name="investment_income" localSheetId="2">'TVARs'!$F$31</definedName>
    <definedName name="LineA_income" localSheetId="0">'basics'!$B$31</definedName>
    <definedName name="LineA_income" localSheetId="4">'change price'!$B$31</definedName>
    <definedName name="LineA_income" localSheetId="6">'change volume'!$B$32</definedName>
    <definedName name="LineA_income" localSheetId="8">'reinsurance'!$B$31</definedName>
    <definedName name="LineA_income" localSheetId="10">'reinsurance (2)'!$B$31</definedName>
    <definedName name="LineA_income" localSheetId="2">'TVARs'!$B$31</definedName>
    <definedName name="LineB_income" localSheetId="0">'basics'!$C$31</definedName>
    <definedName name="LineB_income" localSheetId="4">'change price'!$C$31</definedName>
    <definedName name="LineB_income" localSheetId="6">'change volume'!$C$32</definedName>
    <definedName name="LineB_income" localSheetId="8">'reinsurance'!$C$31</definedName>
    <definedName name="LineB_income" localSheetId="10">'reinsurance (2)'!$C$31</definedName>
    <definedName name="LineB_income" localSheetId="2">'TVARs'!$C$31</definedName>
    <definedName name="product_of_A_and_B" localSheetId="0">'basics'!$B$34</definedName>
    <definedName name="product_of_A_and_B" localSheetId="4">'change price'!$B$34</definedName>
    <definedName name="product_of_A_and_B" localSheetId="6">'change volume'!$B$35</definedName>
    <definedName name="product_of_A_and_B" localSheetId="8">'reinsurance'!$B$34</definedName>
    <definedName name="product_of_A_and_B" localSheetId="10">'reinsurance (2)'!$B$34</definedName>
    <definedName name="product_of_A_and_B" localSheetId="2">'TVARs'!$B$34</definedName>
    <definedName name="Ratio_suplus_to_selected_TVAR">'TVARs'!$C$32</definedName>
    <definedName name="reinsurance" localSheetId="8">'reinsurance'!$I$31</definedName>
    <definedName name="reinsurance" localSheetId="10">'reinsurance (2)'!$I$31</definedName>
    <definedName name="return_on_surplus" localSheetId="0">'basics'!$C$49</definedName>
    <definedName name="return_on_surplus" localSheetId="4">'change price'!$C$49</definedName>
    <definedName name="return_on_surplus" localSheetId="6">'change volume'!$C$50</definedName>
    <definedName name="return_on_surplus" localSheetId="8">'reinsurance'!$C$49</definedName>
    <definedName name="return_on_surplus" localSheetId="10">'reinsurance (2)'!$C$49</definedName>
    <definedName name="return_on_surplus" localSheetId="2">'TVARs'!$C$49</definedName>
    <definedName name="starting_surplus" localSheetId="0">'basics'!$A$44</definedName>
    <definedName name="starting_surplus" localSheetId="4">'change price'!$A$44</definedName>
    <definedName name="starting_surplus" localSheetId="6">'change volume'!$A$45</definedName>
    <definedName name="starting_surplus" localSheetId="8">'reinsurance'!$A$44</definedName>
    <definedName name="starting_surplus" localSheetId="10">'reinsurance (2)'!$A$44</definedName>
    <definedName name="starting_surplus" localSheetId="2">'TVARs'!$A$44</definedName>
    <definedName name="total_income" localSheetId="0">'basics'!$B$38</definedName>
    <definedName name="total_income" localSheetId="4">'change price'!$B$38</definedName>
    <definedName name="total_income" localSheetId="6">'change volume'!$B$39</definedName>
    <definedName name="total_income" localSheetId="8">'reinsurance'!$B$38</definedName>
    <definedName name="total_income" localSheetId="10">'reinsurance (2)'!$B$38</definedName>
    <definedName name="total_income" localSheetId="2">'TVARs'!$B$38</definedName>
  </definedNames>
  <calcPr fullCalcOnLoad="1"/>
</workbook>
</file>

<file path=xl/comments1.xml><?xml version="1.0" encoding="utf-8"?>
<comments xmlns="http://schemas.openxmlformats.org/spreadsheetml/2006/main">
  <authors>
    <author>rkreps</author>
  </authors>
  <commentList>
    <comment ref="B29" authorId="0">
      <text>
        <r>
          <rPr>
            <b/>
            <sz val="8"/>
            <rFont val="Tahoma"/>
            <family val="0"/>
          </rPr>
          <t>this is meant to be the underwriting result at the end of the year, including all investment income on premium and reserves.</t>
        </r>
      </text>
    </comment>
    <comment ref="A26" authorId="0">
      <text>
        <r>
          <rPr>
            <b/>
            <sz val="8"/>
            <rFont val="Tahoma"/>
            <family val="0"/>
          </rPr>
          <t>added to mean loss and expense to get premium.</t>
        </r>
      </text>
    </comment>
    <comment ref="A14" authorId="0">
      <text>
        <r>
          <rPr>
            <b/>
            <sz val="8"/>
            <rFont val="Tahoma"/>
            <family val="0"/>
          </rPr>
          <t xml:space="preserve">Meant to be loss and all expenses, not just ALE and ULE. 
</t>
        </r>
      </text>
    </comment>
    <comment ref="A34" authorId="0">
      <text>
        <r>
          <rPr>
            <b/>
            <sz val="8"/>
            <rFont val="Tahoma"/>
            <family val="0"/>
          </rPr>
          <t>used for getting the actual correlation of lines A and B.</t>
        </r>
      </text>
    </comment>
    <comment ref="B50" authorId="0">
      <text>
        <r>
          <rPr>
            <b/>
            <sz val="8"/>
            <rFont val="Tahoma"/>
            <family val="0"/>
          </rPr>
          <t>from simulation</t>
        </r>
      </text>
    </comment>
  </commentList>
</comments>
</file>

<file path=xl/comments10.xml><?xml version="1.0" encoding="utf-8"?>
<comments xmlns="http://schemas.openxmlformats.org/spreadsheetml/2006/main">
  <authors>
    <author>rkreps</author>
  </authors>
  <commentList>
    <comment ref="A11" authorId="0">
      <text>
        <r>
          <rPr>
            <b/>
            <sz val="8"/>
            <rFont val="Tahoma"/>
            <family val="0"/>
          </rPr>
          <t>The simulation uncertainty in the mean.  The central limit theorem says that the sample mean will be approximately normallly distributed about the true mean with this uncertainty as the standard deviation.  This row is the sample standard deviation divided by the square root of the number of simulations; technically for the central limit theorem it should be the true underlying standard deviation but this approximation is usually good.</t>
        </r>
      </text>
    </comment>
  </commentList>
</comments>
</file>

<file path=xl/comments11.xml><?xml version="1.0" encoding="utf-8"?>
<comments xmlns="http://schemas.openxmlformats.org/spreadsheetml/2006/main">
  <authors>
    <author>rkreps</author>
  </authors>
  <commentList>
    <comment ref="B29" authorId="0">
      <text>
        <r>
          <rPr>
            <b/>
            <sz val="8"/>
            <rFont val="Tahoma"/>
            <family val="0"/>
          </rPr>
          <t>this is meant to be the underwriting result at the end of the year, including all investment income on premium and reserves.</t>
        </r>
      </text>
    </comment>
    <comment ref="A26" authorId="0">
      <text>
        <r>
          <rPr>
            <b/>
            <sz val="8"/>
            <rFont val="Tahoma"/>
            <family val="0"/>
          </rPr>
          <t>added to mean loss and expense to get premium.</t>
        </r>
      </text>
    </comment>
    <comment ref="A14" authorId="0">
      <text>
        <r>
          <rPr>
            <b/>
            <sz val="8"/>
            <rFont val="Tahoma"/>
            <family val="0"/>
          </rPr>
          <t xml:space="preserve">Meant to be loss and all expenses, not just ALE and ULE. 
</t>
        </r>
      </text>
    </comment>
    <comment ref="A34" authorId="0">
      <text>
        <r>
          <rPr>
            <b/>
            <sz val="8"/>
            <rFont val="Tahoma"/>
            <family val="0"/>
          </rPr>
          <t>used for getting the actual correlation of lines A and B.</t>
        </r>
      </text>
    </comment>
    <comment ref="H16" authorId="0">
      <text>
        <r>
          <rPr>
            <b/>
            <sz val="8"/>
            <rFont val="Tahoma"/>
            <family val="0"/>
          </rPr>
          <t>corresponding to the (retention + limit) and the retention.</t>
        </r>
      </text>
    </comment>
    <comment ref="I20" authorId="0">
      <text>
        <r>
          <rPr>
            <b/>
            <sz val="8"/>
            <rFont val="Tahoma"/>
            <family val="0"/>
          </rPr>
          <t>The formulas are from just doing the integrals.  You could simulate to get this number.</t>
        </r>
      </text>
    </comment>
    <comment ref="H23" authorId="0">
      <text>
        <r>
          <rPr>
            <b/>
            <sz val="8"/>
            <rFont val="Tahoma"/>
            <family val="0"/>
          </rPr>
          <t xml:space="preserve">used to calculate premium as mean plus reluctance times standard deviation
</t>
        </r>
      </text>
    </comment>
    <comment ref="I21" authorId="0">
      <text>
        <r>
          <rPr>
            <b/>
            <sz val="8"/>
            <rFont val="Tahoma"/>
            <family val="0"/>
          </rPr>
          <t>The formulas are from just doing the integrals.  You could simulate to get this number.</t>
        </r>
      </text>
    </comment>
    <comment ref="H38" authorId="0">
      <text>
        <r>
          <rPr>
            <b/>
            <sz val="8"/>
            <rFont val="Tahoma"/>
            <family val="0"/>
          </rPr>
          <t>this number obtained from a preliminary simulation</t>
        </r>
      </text>
    </comment>
    <comment ref="I47" authorId="0">
      <text>
        <r>
          <rPr>
            <b/>
            <sz val="8"/>
            <rFont val="Tahoma"/>
            <family val="0"/>
          </rPr>
          <t>of course, releasing surplus will also decrease the investment return and change the overall income.</t>
        </r>
      </text>
    </comment>
    <comment ref="B50" authorId="0">
      <text>
        <r>
          <rPr>
            <b/>
            <sz val="8"/>
            <rFont val="Tahoma"/>
            <family val="0"/>
          </rPr>
          <t>from simulation</t>
        </r>
      </text>
    </comment>
    <comment ref="B15" authorId="0">
      <text>
        <r>
          <rPr>
            <b/>
            <sz val="8"/>
            <rFont val="Tahoma"/>
            <family val="0"/>
          </rPr>
          <t>again, assume a square root rule on volume change</t>
        </r>
      </text>
    </comment>
    <comment ref="C15" authorId="0">
      <text>
        <r>
          <rPr>
            <b/>
            <sz val="8"/>
            <rFont val="Tahoma"/>
            <family val="0"/>
          </rPr>
          <t>again, assume a square root rule on volume change</t>
        </r>
      </text>
    </comment>
  </commentList>
</comments>
</file>

<file path=xl/comments12.xml><?xml version="1.0" encoding="utf-8"?>
<comments xmlns="http://schemas.openxmlformats.org/spreadsheetml/2006/main">
  <authors>
    <author>rkreps</author>
  </authors>
  <commentList>
    <comment ref="A11" authorId="0">
      <text>
        <r>
          <rPr>
            <b/>
            <sz val="8"/>
            <rFont val="Tahoma"/>
            <family val="0"/>
          </rPr>
          <t>The simulation uncertainty in the mean.  The central limit theorem says that the sample mean will be approximately normallly distributed about the true mean with this uncertainty as the standard deviation.  This row is the sample standard deviation divided by the square root of the number of simulations; technically for the central limit theorem it should be the true underlying standard deviation but this approximation is usually good.</t>
        </r>
      </text>
    </comment>
  </commentList>
</comments>
</file>

<file path=xl/comments2.xml><?xml version="1.0" encoding="utf-8"?>
<comments xmlns="http://schemas.openxmlformats.org/spreadsheetml/2006/main">
  <authors>
    <author>rkreps</author>
  </authors>
  <commentList>
    <comment ref="A10" authorId="0">
      <text>
        <r>
          <rPr>
            <b/>
            <sz val="8"/>
            <rFont val="Tahoma"/>
            <family val="0"/>
          </rPr>
          <t>The simulation uncertainty in the mean.  The central limit theorem says that the sample mean will be approximately normallly distributed about the true mean with this uncertainty as the standard deviation.  This row is the sample standard deviation divided by the square root of the number of simulations; technically for the central limit theorem it should be the true underlying standard deviation but this approximation is usually good.</t>
        </r>
      </text>
    </comment>
  </commentList>
</comments>
</file>

<file path=xl/comments3.xml><?xml version="1.0" encoding="utf-8"?>
<comments xmlns="http://schemas.openxmlformats.org/spreadsheetml/2006/main">
  <authors>
    <author>rkreps</author>
  </authors>
  <commentList>
    <comment ref="B29" authorId="0">
      <text>
        <r>
          <rPr>
            <b/>
            <sz val="8"/>
            <rFont val="Tahoma"/>
            <family val="0"/>
          </rPr>
          <t>this is meant to be the underwriting result at the end of the year, including all investment income on premium and reserves.</t>
        </r>
      </text>
    </comment>
    <comment ref="A26" authorId="0">
      <text>
        <r>
          <rPr>
            <b/>
            <sz val="8"/>
            <rFont val="Tahoma"/>
            <family val="0"/>
          </rPr>
          <t>added to mean loss and expense to get premium.</t>
        </r>
      </text>
    </comment>
    <comment ref="A14" authorId="0">
      <text>
        <r>
          <rPr>
            <b/>
            <sz val="8"/>
            <rFont val="Tahoma"/>
            <family val="0"/>
          </rPr>
          <t xml:space="preserve">Meant to be loss and all expenses, not just ALE and ULE. 
</t>
        </r>
      </text>
    </comment>
    <comment ref="A34" authorId="0">
      <text>
        <r>
          <rPr>
            <b/>
            <sz val="8"/>
            <rFont val="Tahoma"/>
            <family val="0"/>
          </rPr>
          <t>used for getting the actual correlation of lines A and B.</t>
        </r>
      </text>
    </comment>
    <comment ref="B50" authorId="0">
      <text>
        <r>
          <rPr>
            <b/>
            <sz val="8"/>
            <rFont val="Tahoma"/>
            <family val="0"/>
          </rPr>
          <t>from simulation</t>
        </r>
      </text>
    </comment>
    <comment ref="G34" authorId="0">
      <text>
        <r>
          <rPr>
            <b/>
            <sz val="8"/>
            <rFont val="Tahoma"/>
            <family val="0"/>
          </rPr>
          <t>from simulation on "basics"</t>
        </r>
      </text>
    </comment>
    <comment ref="C55" authorId="0">
      <text>
        <r>
          <rPr>
            <b/>
            <sz val="8"/>
            <rFont val="Tahoma"/>
            <family val="0"/>
          </rPr>
          <t>by management fiat</t>
        </r>
      </text>
    </comment>
  </commentList>
</comments>
</file>

<file path=xl/comments4.xml><?xml version="1.0" encoding="utf-8"?>
<comments xmlns="http://schemas.openxmlformats.org/spreadsheetml/2006/main">
  <authors>
    <author>rkreps</author>
  </authors>
  <commentList>
    <comment ref="A10" authorId="0">
      <text>
        <r>
          <rPr>
            <b/>
            <sz val="8"/>
            <rFont val="Tahoma"/>
            <family val="0"/>
          </rPr>
          <t>The simulation uncertainty in the mean.  The central limit theorem says that the sample mean will be approximately normallly distributed about the true mean with this uncertainty as the standard deviation.  This row is the sample standard deviation divided by the square root of the number of simulations; technically for the central limit theorem it should be the true underlying standard deviation but this approximation is usually good.</t>
        </r>
      </text>
    </comment>
  </commentList>
</comments>
</file>

<file path=xl/comments5.xml><?xml version="1.0" encoding="utf-8"?>
<comments xmlns="http://schemas.openxmlformats.org/spreadsheetml/2006/main">
  <authors>
    <author>rkreps</author>
  </authors>
  <commentList>
    <comment ref="B29" authorId="0">
      <text>
        <r>
          <rPr>
            <b/>
            <sz val="8"/>
            <rFont val="Tahoma"/>
            <family val="0"/>
          </rPr>
          <t>this is meant to be the underwriting result at the end of the year, including all investment income on premium and reserves.</t>
        </r>
      </text>
    </comment>
    <comment ref="A26" authorId="0">
      <text>
        <r>
          <rPr>
            <b/>
            <sz val="8"/>
            <rFont val="Tahoma"/>
            <family val="0"/>
          </rPr>
          <t>added to mean loss and expense to get premium.</t>
        </r>
      </text>
    </comment>
    <comment ref="A14" authorId="0">
      <text>
        <r>
          <rPr>
            <b/>
            <sz val="8"/>
            <rFont val="Tahoma"/>
            <family val="0"/>
          </rPr>
          <t xml:space="preserve">Meant to be loss and all expenses, not just ALE and ULE. 
</t>
        </r>
      </text>
    </comment>
    <comment ref="A34" authorId="0">
      <text>
        <r>
          <rPr>
            <b/>
            <sz val="8"/>
            <rFont val="Tahoma"/>
            <family val="0"/>
          </rPr>
          <t>used for getting the actual correlation of lines A and B.</t>
        </r>
      </text>
    </comment>
    <comment ref="B50" authorId="0">
      <text>
        <r>
          <rPr>
            <b/>
            <sz val="8"/>
            <rFont val="Tahoma"/>
            <family val="0"/>
          </rPr>
          <t>from simulation</t>
        </r>
      </text>
    </comment>
    <comment ref="H38" authorId="0">
      <text>
        <r>
          <rPr>
            <b/>
            <sz val="8"/>
            <rFont val="Tahoma"/>
            <family val="0"/>
          </rPr>
          <t>this number obtained from the pre-change number plus the additional premium</t>
        </r>
      </text>
    </comment>
    <comment ref="I47" authorId="0">
      <text>
        <r>
          <rPr>
            <b/>
            <sz val="8"/>
            <rFont val="Tahoma"/>
            <family val="0"/>
          </rPr>
          <t>of course, releasing surplus will also decrease the investment return and change the overall income.</t>
        </r>
      </text>
    </comment>
  </commentList>
</comments>
</file>

<file path=xl/comments6.xml><?xml version="1.0" encoding="utf-8"?>
<comments xmlns="http://schemas.openxmlformats.org/spreadsheetml/2006/main">
  <authors>
    <author>rkreps</author>
  </authors>
  <commentList>
    <comment ref="A11" authorId="0">
      <text>
        <r>
          <rPr>
            <b/>
            <sz val="8"/>
            <rFont val="Tahoma"/>
            <family val="0"/>
          </rPr>
          <t>The simulation uncertainty in the mean.  The central limit theorem says that the sample mean will be approximately normallly distributed about the true mean with this uncertainty as the standard deviation.  This row is the sample standard deviation divided by the square root of the number of simulations; technically for the central limit theorem it should be the true underlying standard deviation but this approximation is usually good.</t>
        </r>
      </text>
    </comment>
  </commentList>
</comments>
</file>

<file path=xl/comments7.xml><?xml version="1.0" encoding="utf-8"?>
<comments xmlns="http://schemas.openxmlformats.org/spreadsheetml/2006/main">
  <authors>
    <author>rkreps</author>
  </authors>
  <commentList>
    <comment ref="B30" authorId="0">
      <text>
        <r>
          <rPr>
            <b/>
            <sz val="8"/>
            <rFont val="Tahoma"/>
            <family val="0"/>
          </rPr>
          <t>this is meant to be the underwriting result at the end of the year, including all investment income on premium and reserves.</t>
        </r>
      </text>
    </comment>
    <comment ref="A27" authorId="0">
      <text>
        <r>
          <rPr>
            <b/>
            <sz val="8"/>
            <rFont val="Tahoma"/>
            <family val="0"/>
          </rPr>
          <t>added to mean loss and expense to get premium.</t>
        </r>
      </text>
    </comment>
    <comment ref="A15" authorId="0">
      <text>
        <r>
          <rPr>
            <b/>
            <sz val="8"/>
            <rFont val="Tahoma"/>
            <family val="0"/>
          </rPr>
          <t xml:space="preserve">Meant to be loss and all expenses, not just ALE and ULE. 
</t>
        </r>
      </text>
    </comment>
    <comment ref="A35" authorId="0">
      <text>
        <r>
          <rPr>
            <b/>
            <sz val="8"/>
            <rFont val="Tahoma"/>
            <family val="0"/>
          </rPr>
          <t>used for getting the actual correlation of lines A and B.</t>
        </r>
      </text>
    </comment>
    <comment ref="H39" authorId="0">
      <text>
        <r>
          <rPr>
            <b/>
            <sz val="8"/>
            <rFont val="Tahoma"/>
            <family val="0"/>
          </rPr>
          <t>this number obtained from a preliminary simulation</t>
        </r>
      </text>
    </comment>
    <comment ref="I48" authorId="0">
      <text>
        <r>
          <rPr>
            <b/>
            <sz val="8"/>
            <rFont val="Tahoma"/>
            <family val="0"/>
          </rPr>
          <t>of course, releasing surplus will also decrease the investment return and change the overall income.</t>
        </r>
      </text>
    </comment>
    <comment ref="B16" authorId="0">
      <text>
        <r>
          <rPr>
            <b/>
            <sz val="8"/>
            <rFont val="Tahoma"/>
            <family val="0"/>
          </rPr>
          <t>note that this depends on the value in "basics", originally 1M</t>
        </r>
      </text>
    </comment>
    <comment ref="B15" authorId="0">
      <text>
        <r>
          <rPr>
            <b/>
            <sz val="8"/>
            <rFont val="Tahoma"/>
            <family val="0"/>
          </rPr>
          <t>note that this depends on the value in "basics", originally 10M</t>
        </r>
      </text>
    </comment>
    <comment ref="C15" authorId="0">
      <text>
        <r>
          <rPr>
            <b/>
            <sz val="8"/>
            <rFont val="Tahoma"/>
            <family val="0"/>
          </rPr>
          <t>note that this depends on the value in "basics", originally 8M</t>
        </r>
      </text>
    </comment>
    <comment ref="C16" authorId="0">
      <text>
        <r>
          <rPr>
            <b/>
            <sz val="8"/>
            <rFont val="Tahoma"/>
            <family val="0"/>
          </rPr>
          <t>note that this depends on the value in "basics", originally 2M</t>
        </r>
      </text>
    </comment>
    <comment ref="B51" authorId="0">
      <text>
        <r>
          <rPr>
            <b/>
            <sz val="8"/>
            <rFont val="Tahoma"/>
            <family val="0"/>
          </rPr>
          <t>from simulation</t>
        </r>
      </text>
    </comment>
  </commentList>
</comments>
</file>

<file path=xl/comments8.xml><?xml version="1.0" encoding="utf-8"?>
<comments xmlns="http://schemas.openxmlformats.org/spreadsheetml/2006/main">
  <authors>
    <author>rkreps</author>
  </authors>
  <commentList>
    <comment ref="A11" authorId="0">
      <text>
        <r>
          <rPr>
            <b/>
            <sz val="8"/>
            <rFont val="Tahoma"/>
            <family val="0"/>
          </rPr>
          <t>The simulation uncertainty in the mean.  The central limit theorem says that the sample mean will be approximately normallly distributed about the true mean with this uncertainty as the standard deviation.  This row is the sample standard deviation divided by the square root of the number of simulations; technically for the central limit theorem it should be the true underlying standard deviation but this approximation is usually good.</t>
        </r>
      </text>
    </comment>
  </commentList>
</comments>
</file>

<file path=xl/comments9.xml><?xml version="1.0" encoding="utf-8"?>
<comments xmlns="http://schemas.openxmlformats.org/spreadsheetml/2006/main">
  <authors>
    <author>rkreps</author>
  </authors>
  <commentList>
    <comment ref="B29" authorId="0">
      <text>
        <r>
          <rPr>
            <b/>
            <sz val="8"/>
            <rFont val="Tahoma"/>
            <family val="0"/>
          </rPr>
          <t>this is meant to be the underwriting result at the end of the year, including all investment income on premium and reserves.</t>
        </r>
      </text>
    </comment>
    <comment ref="A26" authorId="0">
      <text>
        <r>
          <rPr>
            <b/>
            <sz val="8"/>
            <rFont val="Tahoma"/>
            <family val="0"/>
          </rPr>
          <t>added to mean loss and expense to get premium.</t>
        </r>
      </text>
    </comment>
    <comment ref="A14" authorId="0">
      <text>
        <r>
          <rPr>
            <b/>
            <sz val="8"/>
            <rFont val="Tahoma"/>
            <family val="0"/>
          </rPr>
          <t xml:space="preserve">Meant to be loss and all expenses, not just ALE and ULE. 
</t>
        </r>
      </text>
    </comment>
    <comment ref="A34" authorId="0">
      <text>
        <r>
          <rPr>
            <b/>
            <sz val="8"/>
            <rFont val="Tahoma"/>
            <family val="0"/>
          </rPr>
          <t>used for getting the actual correlation of lines A and B.</t>
        </r>
      </text>
    </comment>
    <comment ref="H16" authorId="0">
      <text>
        <r>
          <rPr>
            <b/>
            <sz val="8"/>
            <rFont val="Tahoma"/>
            <family val="0"/>
          </rPr>
          <t>corresponding to the (retention + limit) and the retention.</t>
        </r>
      </text>
    </comment>
    <comment ref="I20" authorId="0">
      <text>
        <r>
          <rPr>
            <b/>
            <sz val="8"/>
            <rFont val="Tahoma"/>
            <family val="0"/>
          </rPr>
          <t>The formulas are from just doing the integrals.  You could simulate to get this number.</t>
        </r>
      </text>
    </comment>
    <comment ref="H23" authorId="0">
      <text>
        <r>
          <rPr>
            <b/>
            <sz val="8"/>
            <rFont val="Tahoma"/>
            <family val="0"/>
          </rPr>
          <t xml:space="preserve">used to calculate premium as mean plus reluctance times standard deviation
</t>
        </r>
      </text>
    </comment>
    <comment ref="I21" authorId="0">
      <text>
        <r>
          <rPr>
            <b/>
            <sz val="8"/>
            <rFont val="Tahoma"/>
            <family val="0"/>
          </rPr>
          <t>The formulas are from just doing the integrals.  You could simulate to get this number.</t>
        </r>
      </text>
    </comment>
    <comment ref="H38" authorId="0">
      <text>
        <r>
          <rPr>
            <b/>
            <sz val="8"/>
            <rFont val="Tahoma"/>
            <family val="0"/>
          </rPr>
          <t>this number obtained from a preliminary simulation</t>
        </r>
      </text>
    </comment>
    <comment ref="I47" authorId="0">
      <text>
        <r>
          <rPr>
            <b/>
            <sz val="8"/>
            <rFont val="Tahoma"/>
            <family val="0"/>
          </rPr>
          <t>of course, releasing surplus will also decrease the investment return and change the overall income.</t>
        </r>
      </text>
    </comment>
    <comment ref="B50" authorId="0">
      <text>
        <r>
          <rPr>
            <b/>
            <sz val="8"/>
            <rFont val="Tahoma"/>
            <family val="0"/>
          </rPr>
          <t>from simulation</t>
        </r>
      </text>
    </comment>
  </commentList>
</comments>
</file>

<file path=xl/sharedStrings.xml><?xml version="1.0" encoding="utf-8"?>
<sst xmlns="http://schemas.openxmlformats.org/spreadsheetml/2006/main" count="717" uniqueCount="169">
  <si>
    <t>Line of Business</t>
  </si>
  <si>
    <t>mean</t>
  </si>
  <si>
    <t>mean loss and expense</t>
  </si>
  <si>
    <t>stdev of loss and expense</t>
  </si>
  <si>
    <t>A</t>
  </si>
  <si>
    <t>B</t>
  </si>
  <si>
    <t>uniform random</t>
  </si>
  <si>
    <t>correlated normals</t>
  </si>
  <si>
    <t>loss and expense</t>
  </si>
  <si>
    <t>lognormal mu</t>
  </si>
  <si>
    <t>lognormal sigma</t>
  </si>
  <si>
    <t>stdev</t>
  </si>
  <si>
    <t>return on surplus</t>
  </si>
  <si>
    <t>inputs</t>
  </si>
  <si>
    <t>random</t>
  </si>
  <si>
    <t>starting surplus</t>
  </si>
  <si>
    <t>ending surplus</t>
  </si>
  <si>
    <t>address</t>
  </si>
  <si>
    <t>uncertainty</t>
  </si>
  <si>
    <t>skewness</t>
  </si>
  <si>
    <t>minimum</t>
  </si>
  <si>
    <t>maximum</t>
  </si>
  <si>
    <t xml:space="preserve">simulations done in </t>
  </si>
  <si>
    <t>seconds</t>
  </si>
  <si>
    <t xml:space="preserve"> Output took </t>
  </si>
  <si>
    <t xml:space="preserve"> seconds </t>
  </si>
  <si>
    <t>Please note that re-simulation will over-write old data unless the simulation output sheet is re-named.</t>
  </si>
  <si>
    <t>Premium</t>
  </si>
  <si>
    <t>Line B</t>
  </si>
  <si>
    <t>mean return</t>
  </si>
  <si>
    <t>investment</t>
  </si>
  <si>
    <t>surplus</t>
  </si>
  <si>
    <t>Underwriting result</t>
  </si>
  <si>
    <t>actual</t>
  </si>
  <si>
    <t>investment income</t>
  </si>
  <si>
    <t>allocated surplus</t>
  </si>
  <si>
    <t>Correlation of copula</t>
  </si>
  <si>
    <t>Line A</t>
  </si>
  <si>
    <t>return</t>
  </si>
  <si>
    <t>profit load</t>
  </si>
  <si>
    <t>coefficient of variation</t>
  </si>
  <si>
    <t>Total of income variables</t>
  </si>
  <si>
    <t>multiplier</t>
  </si>
  <si>
    <t>lognormal is used, but anything numerically calculable is OK</t>
  </si>
  <si>
    <t>excess contract</t>
  </si>
  <si>
    <t>limit</t>
  </si>
  <si>
    <t>retention</t>
  </si>
  <si>
    <t>premium</t>
  </si>
  <si>
    <t>lognormalized variables</t>
  </si>
  <si>
    <t>ceded loss</t>
  </si>
  <si>
    <t>first moment</t>
  </si>
  <si>
    <t>second moment</t>
  </si>
  <si>
    <t>reluctance</t>
  </si>
  <si>
    <t>net cost</t>
  </si>
  <si>
    <t xml:space="preserve">It is intended to be use for evaluating riskiness leverage functions. </t>
  </si>
  <si>
    <t>This spreadsheet is meant to be an over-simplified miniature DFA model, with a single year calculation on a future value basis.</t>
  </si>
  <si>
    <t>Income statement items</t>
  </si>
  <si>
    <t>balance sheet</t>
  </si>
  <si>
    <t>press F9 for one realization</t>
  </si>
  <si>
    <t>premium/
surplus</t>
  </si>
  <si>
    <t>product of A and B</t>
  </si>
  <si>
    <t>$B$31</t>
  </si>
  <si>
    <t>$C$31</t>
  </si>
  <si>
    <t>$F$31</t>
  </si>
  <si>
    <t>$B$38</t>
  </si>
  <si>
    <t>$C$45</t>
  </si>
  <si>
    <t>$C$49</t>
  </si>
  <si>
    <t>$B$34</t>
  </si>
  <si>
    <t>income variables</t>
  </si>
  <si>
    <t>A*B</t>
  </si>
  <si>
    <t>total</t>
  </si>
  <si>
    <t>intended mean</t>
  </si>
  <si>
    <r>
      <t xml:space="preserve">Line </t>
    </r>
    <r>
      <rPr>
        <b/>
        <sz val="10"/>
        <color indexed="12"/>
        <rFont val="Arial"/>
        <family val="0"/>
      </rPr>
      <t>B</t>
    </r>
  </si>
  <si>
    <t>intended stdev</t>
  </si>
  <si>
    <t>correlations</t>
  </si>
  <si>
    <t>copula</t>
  </si>
  <si>
    <t>This is the basic situation of the company.</t>
  </si>
  <si>
    <t>TVAR</t>
  </si>
  <si>
    <t>%</t>
  </si>
  <si>
    <t>value</t>
  </si>
  <si>
    <t>total less?</t>
  </si>
  <si>
    <t>line A</t>
  </si>
  <si>
    <t>line B</t>
  </si>
  <si>
    <t>1 if total less</t>
  </si>
  <si>
    <t>That is, we want to know if a loss is greater than some value, on average how big is it?</t>
  </si>
  <si>
    <t>Management has decided to pick a TVAR value and relate surplus to it.</t>
  </si>
  <si>
    <t xml:space="preserve">There are two correlated lines of business, and one investment.  </t>
  </si>
  <si>
    <t xml:space="preserve">It is intended to be used for evaluating riskiness leverage functions. </t>
  </si>
  <si>
    <t>Now we construct various TVAR values (near the bottom)</t>
  </si>
  <si>
    <t>note: non-numeric values in a cell selected for simulation are ignored.</t>
  </si>
  <si>
    <t>$J$36</t>
  </si>
  <si>
    <t>$K$36</t>
  </si>
  <si>
    <t>$L$36</t>
  </si>
  <si>
    <t>$M$36</t>
  </si>
  <si>
    <t>$N$36</t>
  </si>
  <si>
    <t>$J$37</t>
  </si>
  <si>
    <t>$K$37</t>
  </si>
  <si>
    <t>$L$37</t>
  </si>
  <si>
    <t>$M$37</t>
  </si>
  <si>
    <t>$N$37</t>
  </si>
  <si>
    <t>$J$38</t>
  </si>
  <si>
    <t>$K$38</t>
  </si>
  <si>
    <t>$L$38</t>
  </si>
  <si>
    <t>$M$38</t>
  </si>
  <si>
    <t>$N$38</t>
  </si>
  <si>
    <t>$J$39</t>
  </si>
  <si>
    <t>$K$39</t>
  </si>
  <si>
    <t>$L$39</t>
  </si>
  <si>
    <t>$M$39</t>
  </si>
  <si>
    <t>$N$39</t>
  </si>
  <si>
    <t>invest</t>
  </si>
  <si>
    <t>Probability</t>
  </si>
  <si>
    <t>ratios</t>
  </si>
  <si>
    <t>values of results if total less than TVAR value</t>
  </si>
  <si>
    <t>$J$40</t>
  </si>
  <si>
    <t>$K$40</t>
  </si>
  <si>
    <t>$L$40</t>
  </si>
  <si>
    <t>$M$40</t>
  </si>
  <si>
    <t>$N$40</t>
  </si>
  <si>
    <t>$J$41</t>
  </si>
  <si>
    <t>$K$41</t>
  </si>
  <si>
    <t>$L$41</t>
  </si>
  <si>
    <t>$M$41</t>
  </si>
  <si>
    <t>$N$41</t>
  </si>
  <si>
    <t>$J$42</t>
  </si>
  <si>
    <t>$K$42</t>
  </si>
  <si>
    <t>$L$42</t>
  </si>
  <si>
    <t>$M$42</t>
  </si>
  <si>
    <t>$N$42</t>
  </si>
  <si>
    <t>mean values and allocations from simulation</t>
  </si>
  <si>
    <t>Also, ignore the warning message about non-numeric values unless the values are always numeric.</t>
  </si>
  <si>
    <t>Now we change the volume in the lines.  Net income is kept the same.</t>
  </si>
  <si>
    <t>Allocated Surplus</t>
  </si>
  <si>
    <t>stdev of return</t>
  </si>
  <si>
    <t>Items in blue are added to the standard simulation output.</t>
  </si>
  <si>
    <t>Use a square root rule for the standard deviations.</t>
  </si>
  <si>
    <t>$B$39</t>
  </si>
  <si>
    <t>$B$32</t>
  </si>
  <si>
    <t>$C$32</t>
  </si>
  <si>
    <t>$F$32</t>
  </si>
  <si>
    <t>$C$46</t>
  </si>
  <si>
    <t>$C$50</t>
  </si>
  <si>
    <t>probability</t>
  </si>
  <si>
    <t>mean values</t>
  </si>
  <si>
    <t xml:space="preserve"> mean return on allocated surplus</t>
  </si>
  <si>
    <t>surplus required by rule:</t>
  </si>
  <si>
    <t>surplus released by rule:</t>
  </si>
  <si>
    <t>ratio of surplus to TVAR at 2%</t>
  </si>
  <si>
    <t>TVAR boundary</t>
  </si>
  <si>
    <t>Here we add some reinsurance on Line B to reduce its volatility</t>
  </si>
  <si>
    <t>reinsurance</t>
  </si>
  <si>
    <t>Management Decision rule parameters chosen:  see below</t>
  </si>
  <si>
    <t>from the simulation results:</t>
  </si>
  <si>
    <t>$I$31</t>
  </si>
  <si>
    <t>$O$38</t>
  </si>
  <si>
    <t>coefficient of variation on return:</t>
  </si>
  <si>
    <t>coefficient of variation on investment:</t>
  </si>
  <si>
    <t>See below for the results: there is surplus released and an improvement in the coefficient of variation.</t>
  </si>
  <si>
    <t>Line B needs about 6 times the surplus of line A</t>
  </si>
  <si>
    <t>Desired ratio of surplus to need:</t>
  </si>
  <si>
    <t>ratio of surplus to need:</t>
  </si>
  <si>
    <t>It looks OK, but line B is both quite variable and apparently profitable</t>
  </si>
  <si>
    <t>This is where line B has a 150% increase in profit</t>
  </si>
  <si>
    <t>It puts the mean return way up, but line B still eats most of the surplus</t>
  </si>
  <si>
    <t>surplus for original return;</t>
  </si>
  <si>
    <t>and also increase the volume to get the same return on surplus</t>
  </si>
  <si>
    <t>volume factor:</t>
  </si>
  <si>
    <t>We use the capital released by reinsurance to write more business at the original return:</t>
  </si>
  <si>
    <t>We keep the same reinsurance on Line B (but note that the premium changes because B changes)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</si>
</sst>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00"/>
    <numFmt numFmtId="167" formatCode="0.0000000"/>
    <numFmt numFmtId="168" formatCode="0.000000"/>
    <numFmt numFmtId="169" formatCode="0.00000"/>
    <numFmt numFmtId="170" formatCode="_(* #,##0.00000_);_(* \(#,##0.00000\);_(* &quot;-&quot;?????_);_(@_)"/>
    <numFmt numFmtId="171" formatCode="0.0%"/>
    <numFmt numFmtId="172" formatCode="0.00000E+00"/>
    <numFmt numFmtId="173" formatCode="0.000E+00"/>
    <numFmt numFmtId="174" formatCode="0.000000000000000%"/>
    <numFmt numFmtId="175" formatCode="0.0000000000"/>
    <numFmt numFmtId="176" formatCode="0.00000000000"/>
    <numFmt numFmtId="177" formatCode="0.000000000000"/>
    <numFmt numFmtId="178" formatCode="0.000000000"/>
    <numFmt numFmtId="179" formatCode="0.0000"/>
    <numFmt numFmtId="180" formatCode="0.000"/>
    <numFmt numFmtId="181" formatCode="0.0"/>
    <numFmt numFmtId="182" formatCode="0.00000%"/>
    <numFmt numFmtId="183" formatCode="_(* #,##0.000_);_(* \(#,##0.000\);_(* &quot;-&quot;??_);_(@_)"/>
    <numFmt numFmtId="184" formatCode="0.0000E+00"/>
    <numFmt numFmtId="185" formatCode="_(* #,##0.0000_);_(* \(#,##0.0000\);_(* &quot;-&quot;????_);_(@_)"/>
    <numFmt numFmtId="186" formatCode="0.000%"/>
    <numFmt numFmtId="187" formatCode="0.0000000000000%"/>
    <numFmt numFmtId="188" formatCode="_(* #,##0.0_);_(* \(#,##0.0\);_(* &quot;-&quot;?_);_(@_)"/>
    <numFmt numFmtId="189" formatCode="_(* #,##0.0000_);_(* \(#,##0.0000\);_(* &quot;-&quot;??_);_(@_)"/>
  </numFmts>
  <fonts count="10">
    <font>
      <sz val="10"/>
      <name val="Arial"/>
      <family val="0"/>
    </font>
    <font>
      <sz val="8"/>
      <name val="Arial"/>
      <family val="0"/>
    </font>
    <font>
      <b/>
      <sz val="10"/>
      <name val="Arial"/>
      <family val="2"/>
    </font>
    <font>
      <sz val="10"/>
      <color indexed="12"/>
      <name val="Arial"/>
      <family val="0"/>
    </font>
    <font>
      <b/>
      <sz val="10"/>
      <color indexed="12"/>
      <name val="Arial"/>
      <family val="2"/>
    </font>
    <font>
      <b/>
      <sz val="10"/>
      <color indexed="10"/>
      <name val="Arial"/>
      <family val="2"/>
    </font>
    <font>
      <b/>
      <sz val="8"/>
      <name val="Tahoma"/>
      <family val="0"/>
    </font>
    <font>
      <u val="single"/>
      <sz val="10"/>
      <color indexed="12"/>
      <name val="Arial"/>
      <family val="0"/>
    </font>
    <font>
      <u val="single"/>
      <sz val="10"/>
      <color indexed="36"/>
      <name val="Arial"/>
      <family val="0"/>
    </font>
    <font>
      <b/>
      <sz val="8"/>
      <name val="Arial"/>
      <family val="2"/>
    </font>
  </fonts>
  <fills count="4">
    <fill>
      <patternFill/>
    </fill>
    <fill>
      <patternFill patternType="gray125"/>
    </fill>
    <fill>
      <patternFill patternType="solid">
        <fgColor indexed="44"/>
        <bgColor indexed="64"/>
      </patternFill>
    </fill>
    <fill>
      <patternFill patternType="solid">
        <fgColor indexed="51"/>
        <bgColor indexed="64"/>
      </patternFill>
    </fill>
  </fills>
  <borders count="6">
    <border>
      <left/>
      <right/>
      <top/>
      <bottom/>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0" fillId="0" borderId="0" xfId="0" applyAlignment="1">
      <alignment horizontal="right"/>
    </xf>
    <xf numFmtId="165" fontId="0" fillId="0" borderId="0" xfId="15" applyNumberFormat="1" applyAlignment="1">
      <alignment/>
    </xf>
    <xf numFmtId="0" fontId="0" fillId="2" borderId="0" xfId="0" applyFill="1" applyAlignment="1">
      <alignment/>
    </xf>
    <xf numFmtId="0" fontId="0" fillId="0" borderId="0" xfId="0" applyAlignment="1">
      <alignment horizontal="center"/>
    </xf>
    <xf numFmtId="0" fontId="0" fillId="0" borderId="1" xfId="0" applyBorder="1" applyAlignment="1">
      <alignment horizontal="center"/>
    </xf>
    <xf numFmtId="169" fontId="0" fillId="0" borderId="0" xfId="0" applyNumberFormat="1" applyAlignment="1">
      <alignment/>
    </xf>
    <xf numFmtId="169" fontId="0" fillId="3" borderId="0" xfId="0" applyNumberFormat="1" applyFill="1" applyAlignment="1">
      <alignment/>
    </xf>
    <xf numFmtId="43" fontId="0" fillId="0" borderId="0" xfId="0" applyNumberFormat="1" applyAlignment="1">
      <alignment/>
    </xf>
    <xf numFmtId="0" fontId="2" fillId="0" borderId="0" xfId="0" applyFont="1" applyAlignment="1">
      <alignment/>
    </xf>
    <xf numFmtId="0" fontId="0" fillId="3" borderId="0" xfId="0" applyFill="1" applyAlignment="1">
      <alignment/>
    </xf>
    <xf numFmtId="9" fontId="0" fillId="2" borderId="0" xfId="0" applyNumberFormat="1" applyFill="1" applyAlignment="1">
      <alignment/>
    </xf>
    <xf numFmtId="165" fontId="0" fillId="0" borderId="0" xfId="0" applyNumberFormat="1" applyAlignment="1">
      <alignment/>
    </xf>
    <xf numFmtId="165" fontId="0" fillId="3" borderId="0" xfId="0" applyNumberFormat="1" applyFill="1" applyAlignment="1">
      <alignment/>
    </xf>
    <xf numFmtId="165" fontId="2" fillId="0" borderId="0" xfId="15" applyNumberFormat="1" applyFont="1" applyAlignment="1">
      <alignment/>
    </xf>
    <xf numFmtId="0" fontId="0" fillId="0" borderId="1" xfId="0" applyBorder="1" applyAlignment="1">
      <alignment wrapText="1"/>
    </xf>
    <xf numFmtId="3" fontId="0" fillId="0" borderId="0" xfId="0" applyNumberFormat="1" applyAlignment="1">
      <alignment/>
    </xf>
    <xf numFmtId="10" fontId="0" fillId="0" borderId="0" xfId="21" applyNumberFormat="1" applyAlignment="1">
      <alignment/>
    </xf>
    <xf numFmtId="165" fontId="2" fillId="3" borderId="0" xfId="15" applyNumberFormat="1" applyFont="1" applyFill="1" applyAlignment="1">
      <alignment/>
    </xf>
    <xf numFmtId="0" fontId="0" fillId="0" borderId="2" xfId="0" applyBorder="1" applyAlignment="1">
      <alignment wrapText="1"/>
    </xf>
    <xf numFmtId="171" fontId="0" fillId="0" borderId="0" xfId="21" applyNumberFormat="1" applyAlignment="1">
      <alignment/>
    </xf>
    <xf numFmtId="165" fontId="0" fillId="2" borderId="0" xfId="15" applyNumberFormat="1" applyFill="1" applyAlignment="1">
      <alignment/>
    </xf>
    <xf numFmtId="10" fontId="0" fillId="3" borderId="0" xfId="21" applyNumberFormat="1" applyFill="1" applyAlignment="1">
      <alignment/>
    </xf>
    <xf numFmtId="10" fontId="0" fillId="0" borderId="0" xfId="21" applyNumberFormat="1" applyAlignment="1">
      <alignment/>
    </xf>
    <xf numFmtId="165" fontId="0" fillId="3" borderId="0" xfId="15" applyNumberFormat="1" applyFill="1" applyAlignment="1">
      <alignment/>
    </xf>
    <xf numFmtId="165" fontId="0" fillId="0" borderId="0" xfId="15" applyNumberFormat="1" applyAlignment="1">
      <alignment/>
    </xf>
    <xf numFmtId="171" fontId="0" fillId="0" borderId="0" xfId="21" applyNumberFormat="1" applyAlignment="1">
      <alignment/>
    </xf>
    <xf numFmtId="165" fontId="2" fillId="2" borderId="0" xfId="15" applyNumberFormat="1" applyFont="1" applyFill="1" applyAlignment="1">
      <alignment/>
    </xf>
    <xf numFmtId="0" fontId="5" fillId="0" borderId="0" xfId="0" applyFont="1" applyAlignment="1">
      <alignment/>
    </xf>
    <xf numFmtId="0" fontId="4" fillId="0" borderId="0" xfId="0" applyFont="1" applyAlignment="1">
      <alignment/>
    </xf>
    <xf numFmtId="0" fontId="3" fillId="0" borderId="0" xfId="0" applyFont="1" applyAlignment="1">
      <alignment/>
    </xf>
    <xf numFmtId="165" fontId="0" fillId="0" borderId="0" xfId="15" applyNumberFormat="1" applyFill="1" applyAlignment="1">
      <alignment/>
    </xf>
    <xf numFmtId="2" fontId="0" fillId="0" borderId="0" xfId="0" applyNumberFormat="1" applyAlignment="1">
      <alignment/>
    </xf>
    <xf numFmtId="171" fontId="0" fillId="2" borderId="0" xfId="0" applyNumberFormat="1" applyFill="1" applyAlignment="1">
      <alignment/>
    </xf>
    <xf numFmtId="9" fontId="0" fillId="0" borderId="0" xfId="21" applyAlignment="1">
      <alignment/>
    </xf>
    <xf numFmtId="0" fontId="0" fillId="0" borderId="0" xfId="0" applyFill="1" applyBorder="1" applyAlignment="1">
      <alignment/>
    </xf>
    <xf numFmtId="184" fontId="0" fillId="0" borderId="0" xfId="0" applyNumberFormat="1" applyAlignment="1">
      <alignment/>
    </xf>
    <xf numFmtId="0" fontId="0" fillId="0" borderId="3" xfId="0" applyBorder="1" applyAlignment="1">
      <alignment horizontal="center" wrapText="1"/>
    </xf>
    <xf numFmtId="0" fontId="0" fillId="0" borderId="4" xfId="0" applyBorder="1" applyAlignment="1">
      <alignment horizontal="center" wrapText="1"/>
    </xf>
    <xf numFmtId="0" fontId="0" fillId="0" borderId="1" xfId="0" applyFont="1" applyBorder="1" applyAlignment="1">
      <alignment horizontal="center" wrapText="1"/>
    </xf>
    <xf numFmtId="2" fontId="0" fillId="0" borderId="0" xfId="0" applyNumberFormat="1" applyBorder="1" applyAlignment="1">
      <alignment/>
    </xf>
    <xf numFmtId="0" fontId="0" fillId="0" borderId="0" xfId="0" applyFill="1" applyBorder="1" applyAlignment="1">
      <alignment horizontal="right"/>
    </xf>
    <xf numFmtId="11" fontId="0" fillId="0" borderId="0" xfId="0" applyNumberFormat="1" applyAlignment="1">
      <alignment/>
    </xf>
    <xf numFmtId="165" fontId="3" fillId="0" borderId="0" xfId="15" applyNumberFormat="1" applyFont="1" applyAlignment="1">
      <alignment/>
    </xf>
    <xf numFmtId="10" fontId="3" fillId="0" borderId="0" xfId="21" applyNumberFormat="1" applyFont="1" applyAlignment="1">
      <alignment/>
    </xf>
    <xf numFmtId="9" fontId="3" fillId="0" borderId="0" xfId="21" applyFont="1" applyAlignment="1">
      <alignment/>
    </xf>
    <xf numFmtId="171" fontId="3" fillId="0" borderId="0" xfId="21" applyNumberFormat="1" applyFont="1" applyAlignment="1">
      <alignment/>
    </xf>
    <xf numFmtId="180" fontId="3" fillId="0" borderId="0" xfId="0" applyNumberFormat="1" applyFont="1" applyAlignment="1">
      <alignment/>
    </xf>
    <xf numFmtId="0" fontId="0" fillId="0" borderId="0" xfId="0" applyAlignment="1" quotePrefix="1">
      <alignment horizontal="center"/>
    </xf>
    <xf numFmtId="165" fontId="0" fillId="3" borderId="0" xfId="15" applyNumberFormat="1" applyFill="1" applyAlignment="1">
      <alignment/>
    </xf>
    <xf numFmtId="0" fontId="0" fillId="0" borderId="0" xfId="0" applyBorder="1" applyAlignment="1">
      <alignment wrapText="1"/>
    </xf>
    <xf numFmtId="0" fontId="0" fillId="2" borderId="0" xfId="0" applyFill="1" applyBorder="1" applyAlignment="1">
      <alignment horizontal="center"/>
    </xf>
    <xf numFmtId="0" fontId="3" fillId="0" borderId="0" xfId="0" applyFont="1" applyAlignment="1">
      <alignment wrapText="1"/>
    </xf>
    <xf numFmtId="0" fontId="3" fillId="0" borderId="0" xfId="0" applyFont="1" applyAlignment="1">
      <alignment horizontal="right"/>
    </xf>
    <xf numFmtId="165" fontId="3" fillId="0" borderId="0" xfId="0" applyNumberFormat="1" applyFont="1" applyAlignment="1">
      <alignment/>
    </xf>
    <xf numFmtId="0" fontId="2" fillId="3" borderId="0" xfId="0" applyFont="1" applyFill="1" applyAlignment="1">
      <alignment/>
    </xf>
    <xf numFmtId="10" fontId="2" fillId="0" borderId="0" xfId="21" applyNumberFormat="1" applyFont="1" applyAlignment="1">
      <alignment/>
    </xf>
    <xf numFmtId="2" fontId="3" fillId="0" borderId="0" xfId="0" applyNumberFormat="1" applyFont="1" applyAlignment="1">
      <alignment horizontal="left"/>
    </xf>
    <xf numFmtId="2" fontId="3" fillId="0" borderId="0" xfId="0" applyNumberFormat="1" applyFont="1" applyAlignment="1">
      <alignment/>
    </xf>
    <xf numFmtId="171" fontId="3" fillId="0" borderId="0" xfId="0" applyNumberFormat="1" applyFont="1" applyAlignment="1">
      <alignment/>
    </xf>
    <xf numFmtId="183" fontId="0" fillId="0" borderId="0" xfId="0" applyNumberFormat="1" applyAlignment="1">
      <alignment/>
    </xf>
    <xf numFmtId="171" fontId="0" fillId="0" borderId="0" xfId="0" applyNumberFormat="1" applyAlignment="1">
      <alignment/>
    </xf>
    <xf numFmtId="189" fontId="0" fillId="0" borderId="0" xfId="0" applyNumberFormat="1" applyAlignment="1">
      <alignment/>
    </xf>
    <xf numFmtId="9" fontId="0" fillId="0" borderId="0" xfId="21" applyAlignment="1">
      <alignment/>
    </xf>
    <xf numFmtId="2" fontId="0" fillId="2" borderId="0" xfId="0" applyNumberFormat="1" applyFill="1" applyAlignment="1">
      <alignment horizontal="center"/>
    </xf>
    <xf numFmtId="10" fontId="0" fillId="0" borderId="0" xfId="0" applyNumberFormat="1" applyAlignment="1">
      <alignment/>
    </xf>
    <xf numFmtId="165" fontId="2" fillId="0" borderId="0" xfId="15" applyNumberFormat="1" applyFont="1" applyFill="1" applyAlignment="1">
      <alignment/>
    </xf>
    <xf numFmtId="171" fontId="0" fillId="0" borderId="0" xfId="0" applyNumberFormat="1" applyFill="1" applyAlignment="1">
      <alignment/>
    </xf>
    <xf numFmtId="0" fontId="0" fillId="0" borderId="0" xfId="0" applyFill="1" applyAlignment="1">
      <alignment/>
    </xf>
    <xf numFmtId="9" fontId="0" fillId="0" borderId="0" xfId="0" applyNumberFormat="1" applyFill="1" applyAlignment="1">
      <alignment/>
    </xf>
    <xf numFmtId="0" fontId="0" fillId="0" borderId="3"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3" xfId="0" applyBorder="1" applyAlignment="1">
      <alignment horizontal="center" wrapText="1"/>
    </xf>
    <xf numFmtId="0" fontId="0" fillId="0" borderId="5" xfId="0" applyBorder="1" applyAlignment="1">
      <alignment horizontal="center" wrapText="1"/>
    </xf>
    <xf numFmtId="0" fontId="0" fillId="0" borderId="4" xfId="0" applyBorder="1" applyAlignment="1">
      <alignment horizontal="center" wrapText="1"/>
    </xf>
    <xf numFmtId="0" fontId="2" fillId="0" borderId="3" xfId="0" applyFont="1" applyBorder="1" applyAlignment="1">
      <alignment horizontal="center"/>
    </xf>
    <xf numFmtId="0" fontId="2" fillId="0" borderId="4"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I54"/>
  <sheetViews>
    <sheetView workbookViewId="0" topLeftCell="A1">
      <selection activeCell="C48" sqref="C48"/>
    </sheetView>
  </sheetViews>
  <sheetFormatPr defaultColWidth="9.140625" defaultRowHeight="12.75"/>
  <cols>
    <col min="1" max="1" width="21.8515625" style="0" customWidth="1"/>
    <col min="2" max="2" width="13.28125" style="0" customWidth="1"/>
    <col min="3" max="3" width="12.57421875" style="0" bestFit="1" customWidth="1"/>
    <col min="4" max="4" width="4.8515625" style="0" customWidth="1"/>
    <col min="5" max="5" width="10.00390625" style="0" customWidth="1"/>
    <col min="6" max="6" width="12.57421875" style="0" customWidth="1"/>
    <col min="7" max="7" width="4.421875" style="0" customWidth="1"/>
    <col min="8" max="8" width="11.7109375" style="0" customWidth="1"/>
    <col min="9" max="9" width="13.7109375" style="0" customWidth="1"/>
    <col min="10" max="10" width="11.57421875" style="0" customWidth="1"/>
    <col min="12" max="12" width="11.28125" style="0" customWidth="1"/>
    <col min="14" max="14" width="11.421875" style="0" customWidth="1"/>
  </cols>
  <sheetData>
    <row r="1" ht="12.75">
      <c r="A1" s="9" t="s">
        <v>55</v>
      </c>
    </row>
    <row r="2" ht="12.75">
      <c r="A2" s="9" t="s">
        <v>86</v>
      </c>
    </row>
    <row r="3" spans="1:8" ht="12.75">
      <c r="A3" s="9" t="s">
        <v>87</v>
      </c>
      <c r="H3" s="3" t="s">
        <v>13</v>
      </c>
    </row>
    <row r="4" ht="12.75">
      <c r="H4" s="10" t="s">
        <v>14</v>
      </c>
    </row>
    <row r="5" spans="1:9" ht="12.75">
      <c r="A5" s="28" t="s">
        <v>76</v>
      </c>
      <c r="I5" t="s">
        <v>26</v>
      </c>
    </row>
    <row r="6" spans="1:9" ht="12.75">
      <c r="A6" s="29" t="s">
        <v>161</v>
      </c>
      <c r="I6" t="s">
        <v>130</v>
      </c>
    </row>
    <row r="7" ht="12.75">
      <c r="I7" s="9" t="s">
        <v>58</v>
      </c>
    </row>
    <row r="10" spans="2:9" ht="12.75">
      <c r="B10" s="70" t="s">
        <v>56</v>
      </c>
      <c r="C10" s="71"/>
      <c r="D10" s="71"/>
      <c r="E10" s="71"/>
      <c r="F10" s="71"/>
      <c r="G10" s="71"/>
      <c r="H10" s="71"/>
      <c r="I10" s="72"/>
    </row>
    <row r="12" spans="2:6" ht="12.75">
      <c r="B12" s="70" t="s">
        <v>0</v>
      </c>
      <c r="C12" s="72"/>
      <c r="E12" s="70" t="s">
        <v>30</v>
      </c>
      <c r="F12" s="72"/>
    </row>
    <row r="13" spans="2:6" ht="25.5">
      <c r="B13" s="5" t="s">
        <v>4</v>
      </c>
      <c r="C13" s="5" t="s">
        <v>5</v>
      </c>
      <c r="F13" s="19" t="s">
        <v>12</v>
      </c>
    </row>
    <row r="14" spans="1:6" ht="12.75">
      <c r="A14" s="1" t="s">
        <v>2</v>
      </c>
      <c r="B14" s="21">
        <v>10000000</v>
      </c>
      <c r="C14" s="21">
        <v>8000000</v>
      </c>
      <c r="E14" s="1" t="s">
        <v>1</v>
      </c>
      <c r="F14" s="11">
        <v>0.04</v>
      </c>
    </row>
    <row r="15" spans="1:6" ht="12.75">
      <c r="A15" s="1" t="s">
        <v>3</v>
      </c>
      <c r="B15" s="21">
        <v>1000000</v>
      </c>
      <c r="C15" s="21">
        <v>2000000</v>
      </c>
      <c r="E15" s="1" t="s">
        <v>11</v>
      </c>
      <c r="F15" s="11">
        <v>0.1</v>
      </c>
    </row>
    <row r="16" spans="1:6" ht="12.75">
      <c r="A16" s="1" t="s">
        <v>40</v>
      </c>
      <c r="B16" s="20">
        <f>B15/B14</f>
        <v>0.1</v>
      </c>
      <c r="C16" s="20">
        <f>C15/C14</f>
        <v>0.25</v>
      </c>
      <c r="E16" s="1"/>
      <c r="F16" s="17"/>
    </row>
    <row r="17" spans="1:6" ht="12.75">
      <c r="A17" s="1" t="s">
        <v>36</v>
      </c>
      <c r="B17" s="3">
        <v>0.25</v>
      </c>
      <c r="E17" s="1"/>
      <c r="F17" s="4"/>
    </row>
    <row r="18" ht="12.75">
      <c r="E18" s="1"/>
    </row>
    <row r="19" spans="1:6" ht="12.75">
      <c r="A19" s="1" t="s">
        <v>6</v>
      </c>
      <c r="B19" s="7">
        <f ca="1">RAND()</f>
        <v>0.7153258912528875</v>
      </c>
      <c r="C19" s="7">
        <f ca="1">RAND()</f>
        <v>0.6352356637572338</v>
      </c>
      <c r="E19" s="1"/>
      <c r="F19" s="7">
        <f ca="1">RAND()</f>
        <v>0.5463969367763903</v>
      </c>
    </row>
    <row r="20" spans="1:6" ht="12.75">
      <c r="A20" s="1" t="s">
        <v>7</v>
      </c>
      <c r="B20" s="7">
        <f>NORMSINV(B19)</f>
        <v>0.5690116741336024</v>
      </c>
      <c r="C20" s="7">
        <f>B17*B20+SQRT(1-B17^2)*NORMSINV(C19)</f>
        <v>0.4770264053130116</v>
      </c>
      <c r="E20" s="1"/>
      <c r="F20" s="7">
        <f>NORMSINV(F19)</f>
        <v>0.11656329409933769</v>
      </c>
    </row>
    <row r="21" spans="1:6" ht="12.75" customHeight="1">
      <c r="A21" s="1"/>
      <c r="B21" s="73" t="s">
        <v>43</v>
      </c>
      <c r="C21" s="74"/>
      <c r="D21" s="74"/>
      <c r="E21" s="74"/>
      <c r="F21" s="75"/>
    </row>
    <row r="22" spans="1:6" ht="12.75">
      <c r="A22" s="1" t="s">
        <v>9</v>
      </c>
      <c r="B22" s="8">
        <f>LN(B14)-B23^2/2</f>
        <v>16.113120485531738</v>
      </c>
      <c r="C22" s="8">
        <f>LN(C14)-C23^2/2</f>
        <v>15.864639788735893</v>
      </c>
      <c r="E22" s="1"/>
      <c r="F22" s="8">
        <f>LN(1+F14)-F23^2/2</f>
        <v>0.03461917138053947</v>
      </c>
    </row>
    <row r="23" spans="1:6" ht="12" customHeight="1">
      <c r="A23" s="1" t="s">
        <v>10</v>
      </c>
      <c r="B23" s="6">
        <f>SQRT(LN(1+(B15/B14)^2))</f>
        <v>0.0997513451195927</v>
      </c>
      <c r="C23" s="6">
        <f>SQRT(LN(1+(C15/C14)^2))</f>
        <v>0.24622067706923975</v>
      </c>
      <c r="E23" s="1"/>
      <c r="F23" s="6">
        <f>SQRT(LN(1+(F15/(1+F14))^2))</f>
        <v>0.09593270321159367</v>
      </c>
    </row>
    <row r="24" ht="12" customHeight="1">
      <c r="E24" s="1"/>
    </row>
    <row r="25" spans="1:3" ht="12" customHeight="1">
      <c r="A25" s="1" t="s">
        <v>8</v>
      </c>
      <c r="B25" s="24">
        <f>EXP(B22+B20*B23)</f>
        <v>10531487.797239788</v>
      </c>
      <c r="C25" s="24">
        <f>EXP(C22+C20*C23)</f>
        <v>8728408.015056483</v>
      </c>
    </row>
    <row r="26" spans="1:3" ht="12" customHeight="1">
      <c r="A26" s="1" t="s">
        <v>39</v>
      </c>
      <c r="B26" s="33">
        <v>0.05</v>
      </c>
      <c r="C26" s="33">
        <v>0.1</v>
      </c>
    </row>
    <row r="27" spans="1:6" ht="12" customHeight="1">
      <c r="A27" s="1" t="s">
        <v>27</v>
      </c>
      <c r="B27" s="31">
        <f>B14*(1+B26)</f>
        <v>10500000</v>
      </c>
      <c r="C27" s="31">
        <f>C14*(1+C26)</f>
        <v>8800000</v>
      </c>
      <c r="F27" s="8"/>
    </row>
    <row r="28" spans="1:8" ht="12" customHeight="1">
      <c r="A28" s="1"/>
      <c r="H28" s="9"/>
    </row>
    <row r="29" spans="1:6" ht="12" customHeight="1">
      <c r="A29" s="1"/>
      <c r="B29" s="70" t="s">
        <v>32</v>
      </c>
      <c r="C29" s="72"/>
      <c r="E29" s="70" t="s">
        <v>34</v>
      </c>
      <c r="F29" s="72"/>
    </row>
    <row r="30" spans="1:6" ht="12" customHeight="1">
      <c r="A30" s="1" t="s">
        <v>1</v>
      </c>
      <c r="B30" s="12">
        <f>B27-B14</f>
        <v>500000</v>
      </c>
      <c r="C30" s="12">
        <f>C27-C14</f>
        <v>800000</v>
      </c>
      <c r="E30" s="1" t="s">
        <v>1</v>
      </c>
      <c r="F30" s="12">
        <f>F14*A44</f>
        <v>360000</v>
      </c>
    </row>
    <row r="31" spans="1:6" ht="12" customHeight="1">
      <c r="A31" s="1" t="s">
        <v>33</v>
      </c>
      <c r="B31" s="13">
        <f>B27-B25</f>
        <v>-31487.797239787877</v>
      </c>
      <c r="C31" s="13">
        <f>C27-C25</f>
        <v>71591.98494351655</v>
      </c>
      <c r="E31" s="1" t="s">
        <v>33</v>
      </c>
      <c r="F31" s="24">
        <f>(EXP(F22+F20*F23)-1)*A44</f>
        <v>421798.37453358807</v>
      </c>
    </row>
    <row r="32" spans="1:6" ht="12.75">
      <c r="A32" s="1" t="s">
        <v>40</v>
      </c>
      <c r="B32" s="32">
        <f>B15/B30</f>
        <v>2</v>
      </c>
      <c r="C32" s="32">
        <f>C15/C30</f>
        <v>2.5</v>
      </c>
      <c r="F32" s="32">
        <f>F15/F14</f>
        <v>2.5</v>
      </c>
    </row>
    <row r="34" spans="1:2" ht="12.75">
      <c r="A34" s="41" t="s">
        <v>60</v>
      </c>
      <c r="B34" s="42">
        <f>LineA_income*LineB_income</f>
        <v>-2254273905.8953958</v>
      </c>
    </row>
    <row r="36" spans="1:2" ht="12.75">
      <c r="A36" s="76" t="s">
        <v>41</v>
      </c>
      <c r="B36" s="77"/>
    </row>
    <row r="37" spans="1:2" ht="16.5" customHeight="1">
      <c r="A37" s="1" t="s">
        <v>1</v>
      </c>
      <c r="B37" s="12">
        <f>B30+C30+F30</f>
        <v>1660000</v>
      </c>
    </row>
    <row r="38" spans="1:2" ht="12.75">
      <c r="A38" s="1" t="s">
        <v>33</v>
      </c>
      <c r="B38" s="13">
        <f>B31+C31+F31</f>
        <v>461902.56223731674</v>
      </c>
    </row>
    <row r="40" spans="1:6" ht="16.5" customHeight="1">
      <c r="A40" s="70" t="s">
        <v>57</v>
      </c>
      <c r="B40" s="71"/>
      <c r="C40" s="71"/>
      <c r="D40" s="71"/>
      <c r="E40" s="71"/>
      <c r="F40" s="72"/>
    </row>
    <row r="42" spans="1:3" ht="12.75">
      <c r="A42" s="70" t="s">
        <v>31</v>
      </c>
      <c r="B42" s="71"/>
      <c r="C42" s="72"/>
    </row>
    <row r="43" spans="1:5" ht="25.5">
      <c r="A43" s="15" t="s">
        <v>15</v>
      </c>
      <c r="B43" s="37" t="s">
        <v>16</v>
      </c>
      <c r="C43" s="38"/>
      <c r="E43" s="39" t="s">
        <v>59</v>
      </c>
    </row>
    <row r="44" spans="1:5" ht="12.75">
      <c r="A44" s="27">
        <v>9000000</v>
      </c>
      <c r="B44" s="1" t="s">
        <v>1</v>
      </c>
      <c r="C44" s="12">
        <f>A44+B37</f>
        <v>10660000</v>
      </c>
      <c r="E44" s="40">
        <f>(B27+C27)/starting_surplus</f>
        <v>2.1444444444444444</v>
      </c>
    </row>
    <row r="45" spans="2:3" ht="12.75">
      <c r="B45" s="1" t="s">
        <v>33</v>
      </c>
      <c r="C45" s="18">
        <f>A44+B38</f>
        <v>9461902.562237317</v>
      </c>
    </row>
    <row r="47" spans="2:3" ht="12.75">
      <c r="B47" s="70" t="s">
        <v>12</v>
      </c>
      <c r="C47" s="72"/>
    </row>
    <row r="48" spans="2:3" ht="12.75">
      <c r="B48" s="1" t="s">
        <v>1</v>
      </c>
      <c r="C48" s="23">
        <f>B37/A44</f>
        <v>0.18444444444444444</v>
      </c>
    </row>
    <row r="49" spans="2:3" ht="12.75">
      <c r="B49" s="1" t="s">
        <v>33</v>
      </c>
      <c r="C49" s="22">
        <f>B38/A44</f>
        <v>0.051322506915257415</v>
      </c>
    </row>
    <row r="50" spans="2:3" ht="12.75">
      <c r="B50" s="53" t="s">
        <v>155</v>
      </c>
      <c r="C50" s="47">
        <f>'Sim basics'!J9</f>
        <v>0.6372903907919216</v>
      </c>
    </row>
    <row r="54" ht="12.75">
      <c r="B54" s="9"/>
    </row>
  </sheetData>
  <mergeCells count="10">
    <mergeCell ref="B29:C29"/>
    <mergeCell ref="A42:C42"/>
    <mergeCell ref="B47:C47"/>
    <mergeCell ref="A40:F40"/>
    <mergeCell ref="E29:F29"/>
    <mergeCell ref="A36:B36"/>
    <mergeCell ref="B10:I10"/>
    <mergeCell ref="B12:C12"/>
    <mergeCell ref="E12:F12"/>
    <mergeCell ref="B21:F21"/>
  </mergeCells>
  <printOptions/>
  <pageMargins left="0.75" right="0.75" top="1" bottom="1" header="0.5" footer="0.5"/>
  <pageSetup horizontalDpi="300" verticalDpi="300" orientation="portrait" r:id="rId3"/>
  <legacyDrawing r:id="rId2"/>
</worksheet>
</file>

<file path=xl/worksheets/sheet10.xml><?xml version="1.0" encoding="utf-8"?>
<worksheet xmlns="http://schemas.openxmlformats.org/spreadsheetml/2006/main" xmlns:r="http://schemas.openxmlformats.org/officeDocument/2006/relationships">
  <sheetPr codeName="Sheet9"/>
  <dimension ref="A1:N150"/>
  <sheetViews>
    <sheetView workbookViewId="0" topLeftCell="A1">
      <selection activeCell="B7" sqref="B7"/>
    </sheetView>
  </sheetViews>
  <sheetFormatPr defaultColWidth="9.140625" defaultRowHeight="12.75"/>
  <cols>
    <col min="2" max="2" width="13.57421875" style="0" bestFit="1" customWidth="1"/>
    <col min="3" max="3" width="14.57421875" style="0" bestFit="1" customWidth="1"/>
    <col min="4" max="4" width="13.57421875" style="0" bestFit="1" customWidth="1"/>
    <col min="5" max="5" width="12.8515625" style="0" bestFit="1" customWidth="1"/>
    <col min="6" max="6" width="14.57421875" style="0" bestFit="1" customWidth="1"/>
    <col min="7" max="7" width="14.00390625" style="0" bestFit="1" customWidth="1"/>
    <col min="9" max="9" width="14.57421875" style="0" bestFit="1" customWidth="1"/>
    <col min="10" max="10" width="13.57421875" style="0" bestFit="1" customWidth="1"/>
    <col min="11" max="11" width="14.57421875" style="0" bestFit="1" customWidth="1"/>
    <col min="12" max="12" width="13.57421875" style="0" bestFit="1" customWidth="1"/>
    <col min="13" max="13" width="12.8515625" style="0" bestFit="1" customWidth="1"/>
  </cols>
  <sheetData>
    <row r="1" spans="1:7" ht="12.75">
      <c r="A1" s="16">
        <v>1000000</v>
      </c>
      <c r="B1" t="s">
        <v>22</v>
      </c>
      <c r="C1">
        <v>1870</v>
      </c>
      <c r="D1" t="s">
        <v>23</v>
      </c>
      <c r="E1" t="s">
        <v>24</v>
      </c>
      <c r="F1">
        <v>76</v>
      </c>
      <c r="G1" t="s">
        <v>25</v>
      </c>
    </row>
    <row r="2" ht="12.75">
      <c r="A2" s="30" t="s">
        <v>134</v>
      </c>
    </row>
    <row r="3" spans="8:9" ht="12.75">
      <c r="H3" s="53" t="s">
        <v>155</v>
      </c>
      <c r="I3" s="57">
        <f>H8/H12</f>
        <v>0.6554502161723215</v>
      </c>
    </row>
    <row r="5" spans="2:14" ht="12.75">
      <c r="B5" s="78" t="s">
        <v>68</v>
      </c>
      <c r="C5" s="79"/>
      <c r="D5" s="79"/>
      <c r="E5" s="79"/>
      <c r="F5" s="80"/>
      <c r="I5" s="78" t="str">
        <f>"TVAR below "&amp;FIXED(reinsurance!H38,0)</f>
        <v>TVAR below -2,900,000</v>
      </c>
      <c r="J5" s="79"/>
      <c r="K5" s="79"/>
      <c r="L5" s="79"/>
      <c r="M5" s="79"/>
      <c r="N5" s="80"/>
    </row>
    <row r="6" spans="2:14" ht="12.75">
      <c r="B6" s="30" t="s">
        <v>37</v>
      </c>
      <c r="C6" s="30" t="s">
        <v>72</v>
      </c>
      <c r="D6" s="30" t="s">
        <v>30</v>
      </c>
      <c r="E6" s="30" t="s">
        <v>150</v>
      </c>
      <c r="F6" s="30" t="s">
        <v>70</v>
      </c>
      <c r="G6" s="30" t="s">
        <v>31</v>
      </c>
      <c r="H6" s="30" t="s">
        <v>38</v>
      </c>
      <c r="I6" s="30" t="s">
        <v>70</v>
      </c>
      <c r="J6" s="30" t="s">
        <v>81</v>
      </c>
      <c r="K6" s="30" t="s">
        <v>82</v>
      </c>
      <c r="L6" s="30" t="s">
        <v>30</v>
      </c>
      <c r="M6" s="30" t="s">
        <v>150</v>
      </c>
      <c r="N6" s="30" t="s">
        <v>142</v>
      </c>
    </row>
    <row r="7" spans="1:14" ht="12.75">
      <c r="A7" t="s">
        <v>17</v>
      </c>
      <c r="B7" t="s">
        <v>61</v>
      </c>
      <c r="C7" t="s">
        <v>62</v>
      </c>
      <c r="D7" t="s">
        <v>63</v>
      </c>
      <c r="E7" t="s">
        <v>153</v>
      </c>
      <c r="F7" t="s">
        <v>64</v>
      </c>
      <c r="G7" t="s">
        <v>65</v>
      </c>
      <c r="H7" t="s">
        <v>66</v>
      </c>
      <c r="I7" t="s">
        <v>100</v>
      </c>
      <c r="J7" t="s">
        <v>101</v>
      </c>
      <c r="K7" t="s">
        <v>102</v>
      </c>
      <c r="L7" t="s">
        <v>103</v>
      </c>
      <c r="M7" t="s">
        <v>104</v>
      </c>
      <c r="N7" t="s">
        <v>154</v>
      </c>
    </row>
    <row r="8" spans="1:14" ht="12.75">
      <c r="A8" t="s">
        <v>1</v>
      </c>
      <c r="B8" s="2">
        <v>498728.85104508733</v>
      </c>
      <c r="C8" s="2">
        <v>800009.3417575876</v>
      </c>
      <c r="D8" s="2">
        <v>358534.4124302052</v>
      </c>
      <c r="E8" s="2">
        <v>-174285.4739238368</v>
      </c>
      <c r="F8" s="2">
        <v>1482987.131307671</v>
      </c>
      <c r="G8" s="2">
        <v>10482987.131307716</v>
      </c>
      <c r="H8" s="17">
        <v>0.16477634792306914</v>
      </c>
      <c r="I8" s="2">
        <v>-3600615.354565626</v>
      </c>
      <c r="J8" s="2">
        <v>-1440074.616729556</v>
      </c>
      <c r="K8" s="2">
        <v>-2582864.671150523</v>
      </c>
      <c r="L8" s="2">
        <v>-579835.90641027</v>
      </c>
      <c r="M8" s="2">
        <v>1002159.8397247611</v>
      </c>
      <c r="N8" s="17">
        <v>0.020402</v>
      </c>
    </row>
    <row r="9" spans="1:14" ht="12.75">
      <c r="A9" s="30" t="s">
        <v>112</v>
      </c>
      <c r="B9" s="2"/>
      <c r="C9" s="2"/>
      <c r="D9" s="2"/>
      <c r="E9" s="2"/>
      <c r="F9" s="2"/>
      <c r="G9" s="2"/>
      <c r="H9" s="17"/>
      <c r="I9" s="45">
        <f>SUM(J9:M9)</f>
        <v>0.9999999999999893</v>
      </c>
      <c r="J9" s="46">
        <f>J8/$I$8</f>
        <v>0.399952362282609</v>
      </c>
      <c r="K9" s="46">
        <f>K8/$I$8</f>
        <v>0.7173397924539253</v>
      </c>
      <c r="L9" s="46">
        <f>L8/$I$8</f>
        <v>0.1610380030388502</v>
      </c>
      <c r="M9" s="46">
        <f>M8/$I$8</f>
        <v>-0.27833015777539516</v>
      </c>
      <c r="N9" s="17"/>
    </row>
    <row r="10" spans="2:14" ht="12.75">
      <c r="B10" s="2"/>
      <c r="C10" s="2"/>
      <c r="D10" s="2"/>
      <c r="E10" s="2"/>
      <c r="F10" s="2"/>
      <c r="G10" s="2"/>
      <c r="H10" s="17"/>
      <c r="I10" s="2"/>
      <c r="J10" s="2"/>
      <c r="K10" s="2"/>
      <c r="L10" s="2"/>
      <c r="M10" s="2"/>
      <c r="N10" s="17"/>
    </row>
    <row r="11" spans="1:14" ht="12.75">
      <c r="A11" t="s">
        <v>18</v>
      </c>
      <c r="B11" s="2">
        <v>1001.1409245624264</v>
      </c>
      <c r="C11" s="2">
        <v>1999.9039497063761</v>
      </c>
      <c r="D11" s="2">
        <v>900.509303659644</v>
      </c>
      <c r="E11" s="2">
        <v>696.1340713168203</v>
      </c>
      <c r="F11" s="2">
        <v>2262.547322004002</v>
      </c>
      <c r="G11" s="2">
        <v>2262.547322004276</v>
      </c>
      <c r="H11" s="17">
        <v>0.0002513941468893322</v>
      </c>
      <c r="I11" s="2">
        <v>4913.221348675016</v>
      </c>
      <c r="J11" s="2">
        <v>5815.957227606625</v>
      </c>
      <c r="K11" s="2">
        <v>14851.87532333828</v>
      </c>
      <c r="L11" s="2">
        <v>4900.750877509492</v>
      </c>
      <c r="M11" s="2">
        <v>10926.422378034966</v>
      </c>
      <c r="N11" s="17">
        <v>0.00014137099559669234</v>
      </c>
    </row>
    <row r="12" spans="1:14" ht="12.75">
      <c r="A12" t="s">
        <v>11</v>
      </c>
      <c r="B12" s="2">
        <v>1001140.9245624264</v>
      </c>
      <c r="C12" s="2">
        <v>1999903.949706376</v>
      </c>
      <c r="D12" s="2">
        <v>900509.3036596441</v>
      </c>
      <c r="E12" s="2">
        <v>696134.0713168202</v>
      </c>
      <c r="F12" s="2">
        <v>2262547.322004002</v>
      </c>
      <c r="G12" s="2">
        <v>2262547.322004276</v>
      </c>
      <c r="H12" s="17">
        <v>0.2513941468893322</v>
      </c>
      <c r="I12" s="2">
        <v>701782.7708899609</v>
      </c>
      <c r="J12" s="2">
        <v>830725.5645357745</v>
      </c>
      <c r="K12" s="2">
        <v>2121376.0744028683</v>
      </c>
      <c r="L12" s="2">
        <v>700001.5440353628</v>
      </c>
      <c r="M12" s="2">
        <v>1560681.7662386273</v>
      </c>
      <c r="N12" s="17">
        <v>0.14137099559669233</v>
      </c>
    </row>
    <row r="13" spans="1:14" s="34" customFormat="1" ht="12.75">
      <c r="A13" s="34" t="s">
        <v>19</v>
      </c>
      <c r="B13" s="34">
        <v>-0.3015460753210501</v>
      </c>
      <c r="C13" s="34">
        <v>-0.7631569214287925</v>
      </c>
      <c r="D13" s="34">
        <v>0.28820088899583624</v>
      </c>
      <c r="E13" s="34">
        <v>4.188363818931055</v>
      </c>
      <c r="F13" s="34">
        <v>0.04244392710357463</v>
      </c>
      <c r="G13" s="34">
        <v>0.04244392710323852</v>
      </c>
      <c r="H13" s="34">
        <v>0.0424439271038008</v>
      </c>
      <c r="I13" s="34">
        <v>-2.677002771489747</v>
      </c>
      <c r="J13" s="34">
        <v>-0.2701917777249531</v>
      </c>
      <c r="K13" s="34">
        <v>-1.5262980678902356</v>
      </c>
      <c r="L13" s="34">
        <v>0.30898490375993126</v>
      </c>
      <c r="M13" s="34">
        <v>1.1043153075842644</v>
      </c>
      <c r="N13" s="34">
        <v>6.784956107520277</v>
      </c>
    </row>
    <row r="14" spans="1:14" ht="12.75">
      <c r="A14" t="s">
        <v>20</v>
      </c>
      <c r="B14" s="2">
        <v>-5795635.041302664</v>
      </c>
      <c r="C14" s="2">
        <v>-16822545.361082245</v>
      </c>
      <c r="D14" s="2">
        <v>-3038822.13948001</v>
      </c>
      <c r="E14" s="2">
        <v>-387171.12370087276</v>
      </c>
      <c r="F14" s="2">
        <v>-13938749.839725304</v>
      </c>
      <c r="G14" s="2">
        <v>-4938749.839725304</v>
      </c>
      <c r="H14" s="17">
        <v>-1.5487499821917006</v>
      </c>
      <c r="I14" s="2">
        <v>-13938749.839725304</v>
      </c>
      <c r="J14" s="2">
        <v>-5795635.041302664</v>
      </c>
      <c r="K14" s="2">
        <v>-16822545.361082245</v>
      </c>
      <c r="L14" s="2">
        <v>-3010202.840125619</v>
      </c>
      <c r="M14" s="2">
        <v>-387171.12370087276</v>
      </c>
      <c r="N14" s="17">
        <v>0</v>
      </c>
    </row>
    <row r="15" spans="1:14" ht="12.75">
      <c r="A15" t="s">
        <v>21</v>
      </c>
      <c r="B15" s="2">
        <v>4585880.9944481</v>
      </c>
      <c r="C15" s="2">
        <v>6587836.7794386</v>
      </c>
      <c r="D15" s="2">
        <v>5852960.259539316</v>
      </c>
      <c r="E15" s="2">
        <v>4612828.876299127</v>
      </c>
      <c r="F15" s="2">
        <v>10826787.23920204</v>
      </c>
      <c r="G15" s="2">
        <v>19826787.239202037</v>
      </c>
      <c r="H15" s="17">
        <v>1.2029763599113377</v>
      </c>
      <c r="I15" s="2">
        <v>-2900044.9366853293</v>
      </c>
      <c r="J15" s="2">
        <v>2282109.480477228</v>
      </c>
      <c r="K15" s="2">
        <v>2662141.775495759</v>
      </c>
      <c r="L15" s="2">
        <v>3707608.4577905866</v>
      </c>
      <c r="M15" s="2">
        <v>4612828.876299127</v>
      </c>
      <c r="N15" s="17">
        <v>1</v>
      </c>
    </row>
    <row r="16" spans="1:14" ht="12.75">
      <c r="A16">
        <v>0.0001</v>
      </c>
      <c r="B16" s="2">
        <v>-3937118.302225427</v>
      </c>
      <c r="C16" s="2">
        <v>-10538399.701208929</v>
      </c>
      <c r="D16" s="2">
        <v>-2485958.966621902</v>
      </c>
      <c r="E16" s="2">
        <v>-387171.12370087276</v>
      </c>
      <c r="F16" s="2">
        <v>-6701075.985332733</v>
      </c>
      <c r="G16" s="2">
        <v>2298924.014667267</v>
      </c>
      <c r="H16" s="17">
        <v>-0.7445639983703036</v>
      </c>
      <c r="I16" s="2">
        <v>-13515829.540664317</v>
      </c>
      <c r="J16" s="2">
        <v>-5631507.130914321</v>
      </c>
      <c r="K16" s="2">
        <v>-15418710.926038899</v>
      </c>
      <c r="L16" s="2">
        <v>-2860317.6158871823</v>
      </c>
      <c r="M16" s="2">
        <v>-387171.12370087276</v>
      </c>
      <c r="N16" s="17">
        <v>0</v>
      </c>
    </row>
    <row r="17" spans="1:14" ht="12.75">
      <c r="A17">
        <v>0.0002</v>
      </c>
      <c r="B17" s="2">
        <v>-3668257.002024048</v>
      </c>
      <c r="C17" s="2">
        <v>-9607798.77213287</v>
      </c>
      <c r="D17" s="2">
        <v>-2368064.8084185505</v>
      </c>
      <c r="E17" s="2">
        <v>-387171.12370087276</v>
      </c>
      <c r="F17" s="2">
        <v>-6124805.995347931</v>
      </c>
      <c r="G17" s="2">
        <v>2875194.004652069</v>
      </c>
      <c r="H17" s="17">
        <v>-0.6805339994831034</v>
      </c>
      <c r="I17" s="2">
        <v>-10650812.538163727</v>
      </c>
      <c r="J17" s="2">
        <v>-5156045.899391</v>
      </c>
      <c r="K17" s="2">
        <v>-13727518.903372955</v>
      </c>
      <c r="L17" s="2">
        <v>-2755395.8967061136</v>
      </c>
      <c r="M17" s="2">
        <v>-387171.12370087276</v>
      </c>
      <c r="N17" s="17">
        <v>0</v>
      </c>
    </row>
    <row r="18" spans="1:14" ht="12.75">
      <c r="A18">
        <v>0.00030000000000000003</v>
      </c>
      <c r="B18" s="2">
        <v>-3505786.0752711846</v>
      </c>
      <c r="C18" s="2">
        <v>-9205459.151891047</v>
      </c>
      <c r="D18" s="2">
        <v>-2305241.204545219</v>
      </c>
      <c r="E18" s="2">
        <v>-387171.12370087276</v>
      </c>
      <c r="F18" s="2">
        <v>-5800714.511622985</v>
      </c>
      <c r="G18" s="2">
        <v>3199285.488377015</v>
      </c>
      <c r="H18" s="17">
        <v>-0.644523834624776</v>
      </c>
      <c r="I18" s="2">
        <v>-10198972.092540685</v>
      </c>
      <c r="J18" s="2">
        <v>-4898445.810820867</v>
      </c>
      <c r="K18" s="2">
        <v>-13325955.19426821</v>
      </c>
      <c r="L18" s="2">
        <v>-2714418.157464844</v>
      </c>
      <c r="M18" s="2">
        <v>-387171.12370087276</v>
      </c>
      <c r="N18" s="17">
        <v>0</v>
      </c>
    </row>
    <row r="19" spans="1:14" ht="12.75">
      <c r="A19">
        <v>0.0004</v>
      </c>
      <c r="B19" s="2">
        <v>-3395912.176510293</v>
      </c>
      <c r="C19" s="2">
        <v>-8943677.476728013</v>
      </c>
      <c r="D19" s="2">
        <v>-2250281.9213568713</v>
      </c>
      <c r="E19" s="2">
        <v>-387171.12370087276</v>
      </c>
      <c r="F19" s="2">
        <v>-5550241.2399906805</v>
      </c>
      <c r="G19" s="2">
        <v>3449758.7600093195</v>
      </c>
      <c r="H19" s="17">
        <v>-0.6166934711100756</v>
      </c>
      <c r="I19" s="2">
        <v>-9980112.496455729</v>
      </c>
      <c r="J19" s="2">
        <v>-4783696.353245096</v>
      </c>
      <c r="K19" s="2">
        <v>-13049914.635235935</v>
      </c>
      <c r="L19" s="2">
        <v>-2680107.500617237</v>
      </c>
      <c r="M19" s="2">
        <v>-387171.12370087276</v>
      </c>
      <c r="N19" s="17">
        <v>0</v>
      </c>
    </row>
    <row r="20" spans="1:14" ht="12.75">
      <c r="A20">
        <v>0.0005</v>
      </c>
      <c r="B20" s="2">
        <v>-3327526.458459733</v>
      </c>
      <c r="C20" s="2">
        <v>-8688918.418269677</v>
      </c>
      <c r="D20" s="2">
        <v>-2215570.6618680013</v>
      </c>
      <c r="E20" s="2">
        <v>-387171.12370087276</v>
      </c>
      <c r="F20" s="2">
        <v>-5368036.85979566</v>
      </c>
      <c r="G20" s="2">
        <v>3631963.14020434</v>
      </c>
      <c r="H20" s="17">
        <v>-0.5964485399772955</v>
      </c>
      <c r="I20" s="2">
        <v>-9771763.942977201</v>
      </c>
      <c r="J20" s="2">
        <v>-4707047.963855295</v>
      </c>
      <c r="K20" s="2">
        <v>-12827608.705751615</v>
      </c>
      <c r="L20" s="2">
        <v>-2647172.9873032263</v>
      </c>
      <c r="M20" s="2">
        <v>-387171.12370087276</v>
      </c>
      <c r="N20" s="17">
        <v>0</v>
      </c>
    </row>
    <row r="21" spans="1:14" ht="12.75">
      <c r="A21">
        <v>0.0006000000000000001</v>
      </c>
      <c r="B21" s="2">
        <v>-3269208.5226418404</v>
      </c>
      <c r="C21" s="2">
        <v>-8441163.191950604</v>
      </c>
      <c r="D21" s="2">
        <v>-2181470.054724749</v>
      </c>
      <c r="E21" s="2">
        <v>-387171.12370087276</v>
      </c>
      <c r="F21" s="2">
        <v>-5250168.638700637</v>
      </c>
      <c r="G21" s="2">
        <v>3749831.3612993625</v>
      </c>
      <c r="H21" s="17">
        <v>-0.5833520709667375</v>
      </c>
      <c r="I21" s="2">
        <v>-9438299.023820732</v>
      </c>
      <c r="J21" s="2">
        <v>-4534568.923486077</v>
      </c>
      <c r="K21" s="2">
        <v>-12693164.143473785</v>
      </c>
      <c r="L21" s="2">
        <v>-2598116.7449454684</v>
      </c>
      <c r="M21" s="2">
        <v>-387171.12370087276</v>
      </c>
      <c r="N21" s="17">
        <v>0</v>
      </c>
    </row>
    <row r="22" spans="1:14" ht="12.75">
      <c r="A22">
        <v>0.0007</v>
      </c>
      <c r="B22" s="2">
        <v>-3203202.947443206</v>
      </c>
      <c r="C22" s="2">
        <v>-8256474.510177121</v>
      </c>
      <c r="D22" s="2">
        <v>-2148333.3233349146</v>
      </c>
      <c r="E22" s="2">
        <v>-387171.12370087276</v>
      </c>
      <c r="F22" s="2">
        <v>-5142020.435911857</v>
      </c>
      <c r="G22" s="2">
        <v>3857979.564088143</v>
      </c>
      <c r="H22" s="17">
        <v>-0.5713356039902064</v>
      </c>
      <c r="I22" s="2">
        <v>-9286402.148135765</v>
      </c>
      <c r="J22" s="2">
        <v>-4470905.164018844</v>
      </c>
      <c r="K22" s="2">
        <v>-12663448.048946943</v>
      </c>
      <c r="L22" s="2">
        <v>-2582665.4562915564</v>
      </c>
      <c r="M22" s="2">
        <v>-387171.12370087276</v>
      </c>
      <c r="N22" s="17">
        <v>0</v>
      </c>
    </row>
    <row r="23" spans="1:14" ht="12.75">
      <c r="A23">
        <v>0.0008</v>
      </c>
      <c r="B23" s="2">
        <v>-3144177.3119402723</v>
      </c>
      <c r="C23" s="2">
        <v>-8095810.990555242</v>
      </c>
      <c r="D23" s="2">
        <v>-2121484.1484064353</v>
      </c>
      <c r="E23" s="2">
        <v>-387171.12370087276</v>
      </c>
      <c r="F23" s="2">
        <v>-5048005.808631153</v>
      </c>
      <c r="G23" s="2">
        <v>3951994.191368847</v>
      </c>
      <c r="H23" s="17">
        <v>-0.5608895342923503</v>
      </c>
      <c r="I23" s="2">
        <v>-9169584.675866902</v>
      </c>
      <c r="J23" s="2">
        <v>-4410570.099656801</v>
      </c>
      <c r="K23" s="2">
        <v>-12521242.095144505</v>
      </c>
      <c r="L23" s="2">
        <v>-2562591.03302287</v>
      </c>
      <c r="M23" s="2">
        <v>-387171.12370087276</v>
      </c>
      <c r="N23" s="17">
        <v>0</v>
      </c>
    </row>
    <row r="24" spans="1:14" ht="12.75">
      <c r="A24">
        <v>0.0009000000000000001</v>
      </c>
      <c r="B24" s="2">
        <v>-3098758.5663299374</v>
      </c>
      <c r="C24" s="2">
        <v>-7948663.9113733135</v>
      </c>
      <c r="D24" s="2">
        <v>-2099619.8500022367</v>
      </c>
      <c r="E24" s="2">
        <v>-387171.12370087276</v>
      </c>
      <c r="F24" s="2">
        <v>-4968642.680948696</v>
      </c>
      <c r="G24" s="2">
        <v>4031357.319051304</v>
      </c>
      <c r="H24" s="17">
        <v>-0.5520714089942995</v>
      </c>
      <c r="I24" s="2">
        <v>-8978786.676019495</v>
      </c>
      <c r="J24" s="2">
        <v>-4398825.169779187</v>
      </c>
      <c r="K24" s="2">
        <v>-12454587.259746239</v>
      </c>
      <c r="L24" s="2">
        <v>-2553759.9088570983</v>
      </c>
      <c r="M24" s="2">
        <v>-387171.12370087276</v>
      </c>
      <c r="N24" s="17">
        <v>0</v>
      </c>
    </row>
    <row r="25" spans="1:14" ht="12.75">
      <c r="A25">
        <v>0.001</v>
      </c>
      <c r="B25" s="2">
        <v>-3055384.984180947</v>
      </c>
      <c r="C25" s="2">
        <v>-7832116.733466669</v>
      </c>
      <c r="D25" s="2">
        <v>-2077731.069654013</v>
      </c>
      <c r="E25" s="2">
        <v>-387171.12370087276</v>
      </c>
      <c r="F25" s="2">
        <v>-4910837.31462941</v>
      </c>
      <c r="G25" s="2">
        <v>4089162.6853705896</v>
      </c>
      <c r="H25" s="17">
        <v>-0.545648590514379</v>
      </c>
      <c r="I25" s="2">
        <v>-8692449.044563917</v>
      </c>
      <c r="J25" s="2">
        <v>-4353865.1375700645</v>
      </c>
      <c r="K25" s="2">
        <v>-12434966.876026783</v>
      </c>
      <c r="L25" s="2">
        <v>-2512470.3097311994</v>
      </c>
      <c r="M25" s="2">
        <v>-387171.12370087276</v>
      </c>
      <c r="N25" s="17">
        <v>0</v>
      </c>
    </row>
    <row r="26" spans="1:14" ht="12.75">
      <c r="A26">
        <v>0.002</v>
      </c>
      <c r="B26" s="2">
        <v>-2763679.0621754844</v>
      </c>
      <c r="C26" s="2">
        <v>-6978926.410778684</v>
      </c>
      <c r="D26" s="2">
        <v>-1930220.9597649602</v>
      </c>
      <c r="E26" s="2">
        <v>-387171.12370087276</v>
      </c>
      <c r="F26" s="2">
        <v>-4461596.717044384</v>
      </c>
      <c r="G26" s="2">
        <v>4538403.282955616</v>
      </c>
      <c r="H26" s="17">
        <v>-0.4957329685604871</v>
      </c>
      <c r="I26" s="2">
        <v>-7788484.28323279</v>
      </c>
      <c r="J26" s="2">
        <v>-4186014.71153898</v>
      </c>
      <c r="K26" s="2">
        <v>-11544392.116613474</v>
      </c>
      <c r="L26" s="2">
        <v>-2386656.2453894685</v>
      </c>
      <c r="M26" s="2">
        <v>-387171.12370087276</v>
      </c>
      <c r="N26" s="17">
        <v>0</v>
      </c>
    </row>
    <row r="27" spans="1:14" ht="12.75">
      <c r="A27">
        <v>0.003</v>
      </c>
      <c r="B27" s="2">
        <v>-2589601.3495278163</v>
      </c>
      <c r="C27" s="2">
        <v>-6476780.824676552</v>
      </c>
      <c r="D27" s="2">
        <v>-1844999.8875971455</v>
      </c>
      <c r="E27" s="2">
        <v>-387171.12370087276</v>
      </c>
      <c r="F27" s="2">
        <v>-4214384.208357275</v>
      </c>
      <c r="G27" s="2">
        <v>4785615.791642725</v>
      </c>
      <c r="H27" s="17">
        <v>-0.4682649120396973</v>
      </c>
      <c r="I27" s="2">
        <v>-7279676.320189829</v>
      </c>
      <c r="J27" s="2">
        <v>-4040780.8915031413</v>
      </c>
      <c r="K27" s="2">
        <v>-11160092.376210824</v>
      </c>
      <c r="L27" s="2">
        <v>-2320166.8587023774</v>
      </c>
      <c r="M27" s="2">
        <v>-387171.12370087276</v>
      </c>
      <c r="N27" s="17">
        <v>0</v>
      </c>
    </row>
    <row r="28" spans="1:14" ht="12.75">
      <c r="A28">
        <v>0.004</v>
      </c>
      <c r="B28" s="2">
        <v>-2467352.666684442</v>
      </c>
      <c r="C28" s="2">
        <v>-6113621.613837627</v>
      </c>
      <c r="D28" s="2">
        <v>-1781480.7170265452</v>
      </c>
      <c r="E28" s="2">
        <v>-387171.12370087276</v>
      </c>
      <c r="F28" s="2">
        <v>-4030973.47705199</v>
      </c>
      <c r="G28" s="2">
        <v>4969026.52294801</v>
      </c>
      <c r="H28" s="17">
        <v>-0.4478859418946656</v>
      </c>
      <c r="I28" s="2">
        <v>-7027898.205633699</v>
      </c>
      <c r="J28" s="2">
        <v>-3933323.454828662</v>
      </c>
      <c r="K28" s="2">
        <v>-10891421.471210461</v>
      </c>
      <c r="L28" s="2">
        <v>-2265861.175640076</v>
      </c>
      <c r="M28" s="2">
        <v>-387171.12370087276</v>
      </c>
      <c r="N28" s="17">
        <v>0</v>
      </c>
    </row>
    <row r="29" spans="1:14" ht="12.75">
      <c r="A29">
        <v>0.005</v>
      </c>
      <c r="B29" s="2">
        <v>-2366381.591002536</v>
      </c>
      <c r="C29" s="2">
        <v>-5843502.228435034</v>
      </c>
      <c r="D29" s="2">
        <v>-1727569.93275493</v>
      </c>
      <c r="E29" s="2">
        <v>-387171.12370087276</v>
      </c>
      <c r="F29" s="2">
        <v>-3879079.885583692</v>
      </c>
      <c r="G29" s="2">
        <v>5120920.114416308</v>
      </c>
      <c r="H29" s="17">
        <v>-0.4310088761759658</v>
      </c>
      <c r="I29" s="2">
        <v>-6689236.243118465</v>
      </c>
      <c r="J29" s="2">
        <v>-3822008.1654349957</v>
      </c>
      <c r="K29" s="2">
        <v>-10513602.640382241</v>
      </c>
      <c r="L29" s="2">
        <v>-2222422.4105887576</v>
      </c>
      <c r="M29" s="2">
        <v>-387171.12370087276</v>
      </c>
      <c r="N29" s="17">
        <v>0</v>
      </c>
    </row>
    <row r="30" spans="1:14" ht="12.75">
      <c r="A30">
        <v>0.006</v>
      </c>
      <c r="B30" s="2">
        <v>-2283839.6982173417</v>
      </c>
      <c r="C30" s="2">
        <v>-5617147.6792184645</v>
      </c>
      <c r="D30" s="2">
        <v>-1682077.2387874343</v>
      </c>
      <c r="E30" s="2">
        <v>-387171.12370087276</v>
      </c>
      <c r="F30" s="2">
        <v>-3759459.153326493</v>
      </c>
      <c r="G30" s="2">
        <v>5240540.846673507</v>
      </c>
      <c r="H30" s="17">
        <v>-0.4177176837029437</v>
      </c>
      <c r="I30" s="2">
        <v>-6523756.01326161</v>
      </c>
      <c r="J30" s="2">
        <v>-3763062.9177699653</v>
      </c>
      <c r="K30" s="2">
        <v>-10260347.64865692</v>
      </c>
      <c r="L30" s="2">
        <v>-2193117.0300811497</v>
      </c>
      <c r="M30" s="2">
        <v>-387171.12370087276</v>
      </c>
      <c r="N30" s="17">
        <v>0</v>
      </c>
    </row>
    <row r="31" spans="1:14" ht="12.75">
      <c r="A31">
        <v>0.007</v>
      </c>
      <c r="B31" s="2">
        <v>-2213868.326392524</v>
      </c>
      <c r="C31" s="2">
        <v>-5410191.945060889</v>
      </c>
      <c r="D31" s="2">
        <v>-1644053.629666561</v>
      </c>
      <c r="E31" s="2">
        <v>-387171.12370087276</v>
      </c>
      <c r="F31" s="2">
        <v>-3658858.067653657</v>
      </c>
      <c r="G31" s="2">
        <v>5341141.932346343</v>
      </c>
      <c r="H31" s="17">
        <v>-0.40653978529485074</v>
      </c>
      <c r="I31" s="2">
        <v>-6366141.31705156</v>
      </c>
      <c r="J31" s="2">
        <v>-3714399.8617631816</v>
      </c>
      <c r="K31" s="2">
        <v>-10029780.421112923</v>
      </c>
      <c r="L31" s="2">
        <v>-2151667.4346737936</v>
      </c>
      <c r="M31" s="2">
        <v>-387171.12370087276</v>
      </c>
      <c r="N31" s="17">
        <v>0</v>
      </c>
    </row>
    <row r="32" spans="1:14" ht="12.75">
      <c r="A32">
        <v>0.008</v>
      </c>
      <c r="B32" s="2">
        <v>-2155967.640978936</v>
      </c>
      <c r="C32" s="2">
        <v>-5237003.88749655</v>
      </c>
      <c r="D32" s="2">
        <v>-1609424.633148958</v>
      </c>
      <c r="E32" s="2">
        <v>-387171.12370087276</v>
      </c>
      <c r="F32" s="2">
        <v>-3568379.0264094486</v>
      </c>
      <c r="G32" s="2">
        <v>5431620.973590551</v>
      </c>
      <c r="H32" s="17">
        <v>-0.39648655848993875</v>
      </c>
      <c r="I32" s="2">
        <v>-6288470.550838647</v>
      </c>
      <c r="J32" s="2">
        <v>-3658804.2465588744</v>
      </c>
      <c r="K32" s="2">
        <v>-9866962.844244223</v>
      </c>
      <c r="L32" s="2">
        <v>-2120662.2818850568</v>
      </c>
      <c r="M32" s="2">
        <v>-387171.12370087276</v>
      </c>
      <c r="N32" s="17">
        <v>0</v>
      </c>
    </row>
    <row r="33" spans="1:14" ht="12.75">
      <c r="A33">
        <v>0.009000000000000001</v>
      </c>
      <c r="B33" s="2">
        <v>-2100273.9210913843</v>
      </c>
      <c r="C33" s="2">
        <v>-5091910.495760954</v>
      </c>
      <c r="D33" s="2">
        <v>-1579866.7914580556</v>
      </c>
      <c r="E33" s="2">
        <v>-387171.12370087276</v>
      </c>
      <c r="F33" s="2">
        <v>-3489584.7959315823</v>
      </c>
      <c r="G33" s="2">
        <v>5510415.204068418</v>
      </c>
      <c r="H33" s="17">
        <v>-0.387731643992398</v>
      </c>
      <c r="I33" s="2">
        <v>-6194121.703918441</v>
      </c>
      <c r="J33" s="2">
        <v>-3589865.5493820594</v>
      </c>
      <c r="K33" s="2">
        <v>-9691580.065727957</v>
      </c>
      <c r="L33" s="2">
        <v>-2095716.1907744333</v>
      </c>
      <c r="M33" s="2">
        <v>-387171.12370087276</v>
      </c>
      <c r="N33" s="17">
        <v>0</v>
      </c>
    </row>
    <row r="34" spans="1:14" ht="12.75">
      <c r="A34">
        <v>0.01</v>
      </c>
      <c r="B34" s="2">
        <v>-2052514.0441684183</v>
      </c>
      <c r="C34" s="2">
        <v>-4960513.424903316</v>
      </c>
      <c r="D34" s="2">
        <v>-1551325.3523788063</v>
      </c>
      <c r="E34" s="2">
        <v>-387171.12370087276</v>
      </c>
      <c r="F34" s="2">
        <v>-3418294.1678550346</v>
      </c>
      <c r="G34" s="2">
        <v>5581705.832144965</v>
      </c>
      <c r="H34" s="17">
        <v>-0.3798104630950038</v>
      </c>
      <c r="I34" s="2">
        <v>-6106510.8556205295</v>
      </c>
      <c r="J34" s="2">
        <v>-3558167.977494411</v>
      </c>
      <c r="K34" s="2">
        <v>-9548644.088025466</v>
      </c>
      <c r="L34" s="2">
        <v>-2077667.2009760302</v>
      </c>
      <c r="M34" s="2">
        <v>-387171.12370087276</v>
      </c>
      <c r="N34" s="17">
        <v>0</v>
      </c>
    </row>
    <row r="35" spans="1:14" ht="12.75">
      <c r="A35" s="9">
        <v>0.02</v>
      </c>
      <c r="B35" s="2">
        <v>-1715553.7340982622</v>
      </c>
      <c r="C35" s="2">
        <v>-4068175.458182321</v>
      </c>
      <c r="D35" s="2">
        <v>-1355281.5978285724</v>
      </c>
      <c r="E35" s="2">
        <v>-387171.12370087276</v>
      </c>
      <c r="F35" s="14">
        <v>-2914661.1496655517</v>
      </c>
      <c r="G35" s="2">
        <v>6085338.850334448</v>
      </c>
      <c r="H35" s="17">
        <v>-0.32385123885172795</v>
      </c>
      <c r="I35" s="2">
        <v>-5534150.944293114</v>
      </c>
      <c r="J35" s="2">
        <v>-3319802.8003495135</v>
      </c>
      <c r="K35" s="2">
        <v>-8819091.51129784</v>
      </c>
      <c r="L35" s="2">
        <v>-1910571.8692612024</v>
      </c>
      <c r="M35" s="2">
        <v>-387171.12370087276</v>
      </c>
      <c r="N35" s="17">
        <v>0</v>
      </c>
    </row>
    <row r="36" spans="1:14" ht="12.75">
      <c r="A36">
        <v>0.03</v>
      </c>
      <c r="B36" s="2">
        <v>-1506916.356046807</v>
      </c>
      <c r="C36" s="2">
        <v>-3531544.489625478</v>
      </c>
      <c r="D36" s="2">
        <v>-1225093.5063675125</v>
      </c>
      <c r="E36" s="2">
        <v>-387171.12370087276</v>
      </c>
      <c r="F36" s="2">
        <v>-2600643.4943375154</v>
      </c>
      <c r="G36" s="2">
        <v>6399356.505662484</v>
      </c>
      <c r="H36" s="17">
        <v>-0.2889603882597239</v>
      </c>
      <c r="I36" s="2">
        <v>-5233856.5522653535</v>
      </c>
      <c r="J36" s="2">
        <v>-3129685.696154463</v>
      </c>
      <c r="K36" s="2">
        <v>-8207786.910889184</v>
      </c>
      <c r="L36" s="2">
        <v>-1809293.957821262</v>
      </c>
      <c r="M36" s="2">
        <v>-387171.12370087276</v>
      </c>
      <c r="N36" s="17">
        <v>0</v>
      </c>
    </row>
    <row r="37" spans="1:14" ht="12.75">
      <c r="A37">
        <v>0.04</v>
      </c>
      <c r="B37" s="2">
        <v>-1353189.0417519193</v>
      </c>
      <c r="C37" s="2">
        <v>-3145169.730013389</v>
      </c>
      <c r="D37" s="2">
        <v>-1126831.2021790603</v>
      </c>
      <c r="E37" s="2">
        <v>-387171.12370087276</v>
      </c>
      <c r="F37" s="2">
        <v>-2361514.423636009</v>
      </c>
      <c r="G37" s="2">
        <v>6638485.576363991</v>
      </c>
      <c r="H37" s="17">
        <v>-0.2623904915151121</v>
      </c>
      <c r="I37" s="2">
        <v>-5034659.570714231</v>
      </c>
      <c r="J37" s="2">
        <v>-2999808.1497633625</v>
      </c>
      <c r="K37" s="2">
        <v>-7764890.586037999</v>
      </c>
      <c r="L37" s="2">
        <v>-1729758.6006682767</v>
      </c>
      <c r="M37" s="2">
        <v>-387171.12370087276</v>
      </c>
      <c r="N37" s="17">
        <v>0</v>
      </c>
    </row>
    <row r="38" spans="1:14" ht="12.75">
      <c r="A38">
        <v>0.05</v>
      </c>
      <c r="B38" s="2">
        <v>-1229048.4218649631</v>
      </c>
      <c r="C38" s="2">
        <v>-2837083.60964676</v>
      </c>
      <c r="D38" s="2">
        <v>-1045213.479243659</v>
      </c>
      <c r="E38" s="2">
        <v>-387171.12370087276</v>
      </c>
      <c r="F38" s="2">
        <v>-2162091.609141069</v>
      </c>
      <c r="G38" s="2">
        <v>6837908.3908589315</v>
      </c>
      <c r="H38" s="17">
        <v>-0.24023240101567434</v>
      </c>
      <c r="I38" s="2">
        <v>-4896945.404328525</v>
      </c>
      <c r="J38" s="2">
        <v>-2873831.74614315</v>
      </c>
      <c r="K38" s="2">
        <v>-7339522.997601392</v>
      </c>
      <c r="L38" s="2">
        <v>-1666337.4427847022</v>
      </c>
      <c r="M38" s="2">
        <v>-387171.12370087276</v>
      </c>
      <c r="N38" s="17">
        <v>0</v>
      </c>
    </row>
    <row r="39" spans="1:14" ht="12.75">
      <c r="A39">
        <v>0.06</v>
      </c>
      <c r="B39" s="2">
        <v>-1123660.6203157958</v>
      </c>
      <c r="C39" s="2">
        <v>-2580309.7072623353</v>
      </c>
      <c r="D39" s="2">
        <v>-975396.9785723346</v>
      </c>
      <c r="E39" s="2">
        <v>-387171.12370087276</v>
      </c>
      <c r="F39" s="2">
        <v>-1990822.8947746926</v>
      </c>
      <c r="G39" s="2">
        <v>7009177.105225308</v>
      </c>
      <c r="H39" s="17">
        <v>-0.22120254386385474</v>
      </c>
      <c r="I39" s="2">
        <v>-4779200.20530838</v>
      </c>
      <c r="J39" s="2">
        <v>-2783498.2605513134</v>
      </c>
      <c r="K39" s="2">
        <v>-6966792.935534531</v>
      </c>
      <c r="L39" s="2">
        <v>-1611335.3680084704</v>
      </c>
      <c r="M39" s="2">
        <v>-387171.12370087276</v>
      </c>
      <c r="N39" s="17">
        <v>0</v>
      </c>
    </row>
    <row r="40" spans="1:14" ht="12.75">
      <c r="A40">
        <v>0.07</v>
      </c>
      <c r="B40" s="2">
        <v>-1032662.124292638</v>
      </c>
      <c r="C40" s="2">
        <v>-2360973.7172251316</v>
      </c>
      <c r="D40" s="2">
        <v>-914069.9347064125</v>
      </c>
      <c r="E40" s="2">
        <v>-387171.12370087276</v>
      </c>
      <c r="F40" s="2">
        <v>-1841668.9583049058</v>
      </c>
      <c r="G40" s="2">
        <v>7158331.041695095</v>
      </c>
      <c r="H40" s="17">
        <v>-0.20462988425610062</v>
      </c>
      <c r="I40" s="2">
        <v>-4687587.374613894</v>
      </c>
      <c r="J40" s="2">
        <v>-2700790.6037830985</v>
      </c>
      <c r="K40" s="2">
        <v>-6507368.230653264</v>
      </c>
      <c r="L40" s="2">
        <v>-1563719.5824982733</v>
      </c>
      <c r="M40" s="2">
        <v>-387171.12370087276</v>
      </c>
      <c r="N40" s="17">
        <v>0</v>
      </c>
    </row>
    <row r="41" spans="1:14" ht="12.75">
      <c r="A41">
        <v>0.08</v>
      </c>
      <c r="B41" s="2">
        <v>-951228.0011056568</v>
      </c>
      <c r="C41" s="2">
        <v>-2167278.5551545145</v>
      </c>
      <c r="D41" s="2">
        <v>-859723.2537282081</v>
      </c>
      <c r="E41" s="2">
        <v>-387171.12370087276</v>
      </c>
      <c r="F41" s="2">
        <v>-1703957.0843855534</v>
      </c>
      <c r="G41" s="2">
        <v>7296042.915614447</v>
      </c>
      <c r="H41" s="17">
        <v>-0.18932856493172814</v>
      </c>
      <c r="I41" s="2">
        <v>-4599510.7267116215</v>
      </c>
      <c r="J41" s="2">
        <v>-2631354.0298423325</v>
      </c>
      <c r="K41" s="2">
        <v>-6038888.372182996</v>
      </c>
      <c r="L41" s="2">
        <v>-1519257.5701939603</v>
      </c>
      <c r="M41" s="2">
        <v>-387171.12370087276</v>
      </c>
      <c r="N41" s="17">
        <v>0</v>
      </c>
    </row>
    <row r="42" spans="1:14" ht="12.75">
      <c r="A42">
        <v>0.09</v>
      </c>
      <c r="B42" s="2">
        <v>-878634.6231397502</v>
      </c>
      <c r="C42" s="2">
        <v>-1993880.4389862688</v>
      </c>
      <c r="D42" s="2">
        <v>-808924.0114678275</v>
      </c>
      <c r="E42" s="2">
        <v>-387171.12370087276</v>
      </c>
      <c r="F42" s="2">
        <v>-1577048.7125560734</v>
      </c>
      <c r="G42" s="2">
        <v>7422951.287443927</v>
      </c>
      <c r="H42" s="17">
        <v>-0.1752276347284526</v>
      </c>
      <c r="I42" s="2">
        <v>-4521297.3924061</v>
      </c>
      <c r="J42" s="2">
        <v>-2572205.2935847607</v>
      </c>
      <c r="K42" s="2">
        <v>-5636252.255367934</v>
      </c>
      <c r="L42" s="2">
        <v>-1483602.9289056228</v>
      </c>
      <c r="M42" s="2">
        <v>-387171.12370087276</v>
      </c>
      <c r="N42" s="17">
        <v>0</v>
      </c>
    </row>
    <row r="43" spans="1:14" ht="12.75">
      <c r="A43">
        <v>0.1</v>
      </c>
      <c r="B43" s="2">
        <v>-812024.1295428276</v>
      </c>
      <c r="C43" s="2">
        <v>-1836286.7823921256</v>
      </c>
      <c r="D43" s="2">
        <v>-761770.9306509094</v>
      </c>
      <c r="E43" s="2">
        <v>-387171.12370087276</v>
      </c>
      <c r="F43" s="2">
        <v>-1458603.6429982008</v>
      </c>
      <c r="G43" s="2">
        <v>7541396.357001799</v>
      </c>
      <c r="H43" s="17">
        <v>-0.16206707144424454</v>
      </c>
      <c r="I43" s="2">
        <v>-4450543.293617913</v>
      </c>
      <c r="J43" s="2">
        <v>-2511273.350170717</v>
      </c>
      <c r="K43" s="2">
        <v>-5336106.707252888</v>
      </c>
      <c r="L43" s="2">
        <v>-1446637.3560965573</v>
      </c>
      <c r="M43" s="2">
        <v>-387171.12370087276</v>
      </c>
      <c r="N43" s="17">
        <v>0</v>
      </c>
    </row>
    <row r="44" spans="1:14" ht="12.75">
      <c r="A44">
        <v>0.11</v>
      </c>
      <c r="B44" s="2">
        <v>-750416.2109999591</v>
      </c>
      <c r="C44" s="2">
        <v>-1695347.2638848675</v>
      </c>
      <c r="D44" s="2">
        <v>-718730.9360416315</v>
      </c>
      <c r="E44" s="2">
        <v>-387171.12370087276</v>
      </c>
      <c r="F44" s="2">
        <v>-1348185.8953857569</v>
      </c>
      <c r="G44" s="2">
        <v>7651814.104614243</v>
      </c>
      <c r="H44" s="17">
        <v>-0.14979843282063965</v>
      </c>
      <c r="I44" s="2">
        <v>-4395615.169706476</v>
      </c>
      <c r="J44" s="2">
        <v>-2463410.4091514023</v>
      </c>
      <c r="K44" s="2">
        <v>-5099151.750116283</v>
      </c>
      <c r="L44" s="2">
        <v>-1416663.3225126087</v>
      </c>
      <c r="M44" s="2">
        <v>-387171.12370087276</v>
      </c>
      <c r="N44" s="17">
        <v>0</v>
      </c>
    </row>
    <row r="45" spans="1:14" ht="12.75">
      <c r="A45">
        <v>0.12</v>
      </c>
      <c r="B45" s="2">
        <v>-691979.9124741321</v>
      </c>
      <c r="C45" s="2">
        <v>-1564745.9908876596</v>
      </c>
      <c r="D45" s="2">
        <v>-677431.8780685412</v>
      </c>
      <c r="E45" s="2">
        <v>-387171.12370087276</v>
      </c>
      <c r="F45" s="2">
        <v>-1241195.6836382654</v>
      </c>
      <c r="G45" s="2">
        <v>7758804.316361735</v>
      </c>
      <c r="H45" s="17">
        <v>-0.1379106315153628</v>
      </c>
      <c r="I45" s="2">
        <v>-4336309.057967651</v>
      </c>
      <c r="J45" s="2">
        <v>-2414875.00058125</v>
      </c>
      <c r="K45" s="2">
        <v>-4900627.7722812025</v>
      </c>
      <c r="L45" s="2">
        <v>-1383670.3761593397</v>
      </c>
      <c r="M45" s="2">
        <v>-387171.12370087276</v>
      </c>
      <c r="N45" s="17">
        <v>0</v>
      </c>
    </row>
    <row r="46" spans="1:14" ht="12.75">
      <c r="A46">
        <v>0.13</v>
      </c>
      <c r="B46" s="2">
        <v>-637542.5600596247</v>
      </c>
      <c r="C46" s="2">
        <v>-1441561.3575026984</v>
      </c>
      <c r="D46" s="2">
        <v>-638821.145581404</v>
      </c>
      <c r="E46" s="2">
        <v>-387171.12370087276</v>
      </c>
      <c r="F46" s="2">
        <v>-1140870.815022545</v>
      </c>
      <c r="G46" s="2">
        <v>7859129.184977455</v>
      </c>
      <c r="H46" s="17">
        <v>-0.12676342389139386</v>
      </c>
      <c r="I46" s="2">
        <v>-4292347.791039133</v>
      </c>
      <c r="J46" s="2">
        <v>-2371896.861117569</v>
      </c>
      <c r="K46" s="2">
        <v>-4734037.080546519</v>
      </c>
      <c r="L46" s="2">
        <v>-1353301.3947972797</v>
      </c>
      <c r="M46" s="2">
        <v>-387171.12370087276</v>
      </c>
      <c r="N46" s="17">
        <v>0</v>
      </c>
    </row>
    <row r="47" spans="1:14" ht="12.75">
      <c r="A47">
        <v>0.14</v>
      </c>
      <c r="B47" s="2">
        <v>-586242.1042829704</v>
      </c>
      <c r="C47" s="2">
        <v>-1325099.1637984505</v>
      </c>
      <c r="D47" s="2">
        <v>-601579.5717564126</v>
      </c>
      <c r="E47" s="2">
        <v>-387171.12370087276</v>
      </c>
      <c r="F47" s="2">
        <v>-1043310.0329322194</v>
      </c>
      <c r="G47" s="2">
        <v>7956689.967067781</v>
      </c>
      <c r="H47" s="17">
        <v>-0.11592333699246883</v>
      </c>
      <c r="I47" s="2">
        <v>-4247089.369012146</v>
      </c>
      <c r="J47" s="2">
        <v>-2327586.095724396</v>
      </c>
      <c r="K47" s="2">
        <v>-4570919.656381095</v>
      </c>
      <c r="L47" s="2">
        <v>-1323196.8023564967</v>
      </c>
      <c r="M47" s="2">
        <v>-387171.12370087276</v>
      </c>
      <c r="N47" s="17">
        <v>0</v>
      </c>
    </row>
    <row r="48" spans="1:14" ht="12.75">
      <c r="A48">
        <v>0.15</v>
      </c>
      <c r="B48" s="2">
        <v>-537919.9240742112</v>
      </c>
      <c r="C48" s="2">
        <v>-1214875.8099906854</v>
      </c>
      <c r="D48" s="2">
        <v>-566041.8898856947</v>
      </c>
      <c r="E48" s="2">
        <v>-387171.12370087276</v>
      </c>
      <c r="F48" s="2">
        <v>-951735.4699648685</v>
      </c>
      <c r="G48" s="2">
        <v>8048264.530035132</v>
      </c>
      <c r="H48" s="17">
        <v>-0.10574838555165206</v>
      </c>
      <c r="I48" s="2">
        <v>-4202400.346627017</v>
      </c>
      <c r="J48" s="2">
        <v>-2286204.2406192287</v>
      </c>
      <c r="K48" s="2">
        <v>-4421949.055661066</v>
      </c>
      <c r="L48" s="2">
        <v>-1296309.5238508284</v>
      </c>
      <c r="M48" s="2">
        <v>-387171.12370087276</v>
      </c>
      <c r="N48" s="17">
        <v>0</v>
      </c>
    </row>
    <row r="49" spans="1:14" ht="12.75">
      <c r="A49">
        <v>0.16</v>
      </c>
      <c r="B49" s="2">
        <v>-492305.4614708385</v>
      </c>
      <c r="C49" s="2">
        <v>-1110475.1081225283</v>
      </c>
      <c r="D49" s="2">
        <v>-531901.6717833965</v>
      </c>
      <c r="E49" s="2">
        <v>-387171.12370087276</v>
      </c>
      <c r="F49" s="2">
        <v>-862230.4803952232</v>
      </c>
      <c r="G49" s="2">
        <v>8137769.519604777</v>
      </c>
      <c r="H49" s="17">
        <v>-0.09580338671058038</v>
      </c>
      <c r="I49" s="2">
        <v>-4159503.999379711</v>
      </c>
      <c r="J49" s="2">
        <v>-2248292.081076165</v>
      </c>
      <c r="K49" s="2">
        <v>-4277597.454405481</v>
      </c>
      <c r="L49" s="2">
        <v>-1271746.4554421469</v>
      </c>
      <c r="M49" s="2">
        <v>-387171.12370087276</v>
      </c>
      <c r="N49" s="17">
        <v>0</v>
      </c>
    </row>
    <row r="50" spans="1:14" ht="12.75">
      <c r="A50">
        <v>0.17</v>
      </c>
      <c r="B50" s="2">
        <v>-446915.0962905911</v>
      </c>
      <c r="C50" s="2">
        <v>-1014134.7272026725</v>
      </c>
      <c r="D50" s="2">
        <v>-499009.5305515315</v>
      </c>
      <c r="E50" s="2">
        <v>-387171.12370087276</v>
      </c>
      <c r="F50" s="2">
        <v>-776432.097162947</v>
      </c>
      <c r="G50" s="2">
        <v>8223567.902837053</v>
      </c>
      <c r="H50" s="17">
        <v>-0.08627023301810521</v>
      </c>
      <c r="I50" s="2">
        <v>-4119174.7242012494</v>
      </c>
      <c r="J50" s="2">
        <v>-2209153.854039228</v>
      </c>
      <c r="K50" s="2">
        <v>-4152514.016052739</v>
      </c>
      <c r="L50" s="2">
        <v>-1244246.4878707705</v>
      </c>
      <c r="M50" s="2">
        <v>-387171.12370087276</v>
      </c>
      <c r="N50" s="17">
        <v>0</v>
      </c>
    </row>
    <row r="51" spans="1:14" ht="12.75">
      <c r="A51">
        <v>0.18</v>
      </c>
      <c r="B51" s="2">
        <v>-404382.9608475631</v>
      </c>
      <c r="C51" s="2">
        <v>-921812.1253605989</v>
      </c>
      <c r="D51" s="2">
        <v>-467133.6282968142</v>
      </c>
      <c r="E51" s="2">
        <v>-387171.12370087276</v>
      </c>
      <c r="F51" s="2">
        <v>-691024.8554737039</v>
      </c>
      <c r="G51" s="2">
        <v>8308975.144526296</v>
      </c>
      <c r="H51" s="17">
        <v>-0.07678053949707822</v>
      </c>
      <c r="I51" s="2">
        <v>-4084580.545946748</v>
      </c>
      <c r="J51" s="2">
        <v>-2177480.621228458</v>
      </c>
      <c r="K51" s="2">
        <v>-4037317.831110773</v>
      </c>
      <c r="L51" s="2">
        <v>-1215419.3262465606</v>
      </c>
      <c r="M51" s="2">
        <v>-387171.12370087276</v>
      </c>
      <c r="N51" s="17">
        <v>0</v>
      </c>
    </row>
    <row r="52" spans="1:14" ht="12.75">
      <c r="A52">
        <v>0.19</v>
      </c>
      <c r="B52" s="2">
        <v>-363353.20201365737</v>
      </c>
      <c r="C52" s="2">
        <v>-832325.4836164301</v>
      </c>
      <c r="D52" s="2">
        <v>-436716.415512413</v>
      </c>
      <c r="E52" s="2">
        <v>-387171.12370087276</v>
      </c>
      <c r="F52" s="2">
        <v>-609787.0891086656</v>
      </c>
      <c r="G52" s="2">
        <v>8390212.910891335</v>
      </c>
      <c r="H52" s="17">
        <v>-0.06775412101207395</v>
      </c>
      <c r="I52" s="2">
        <v>-4049358.826201732</v>
      </c>
      <c r="J52" s="2">
        <v>-2141867.8779194397</v>
      </c>
      <c r="K52" s="2">
        <v>-3926179.992765474</v>
      </c>
      <c r="L52" s="2">
        <v>-1193361.289877221</v>
      </c>
      <c r="M52" s="2">
        <v>-387171.12370087276</v>
      </c>
      <c r="N52" s="17">
        <v>0</v>
      </c>
    </row>
    <row r="53" spans="1:14" ht="12.75">
      <c r="A53">
        <v>0.2</v>
      </c>
      <c r="B53" s="2">
        <v>-324065.80259239115</v>
      </c>
      <c r="C53" s="2">
        <v>-747436.8589241317</v>
      </c>
      <c r="D53" s="2">
        <v>-406638.87617103313</v>
      </c>
      <c r="E53" s="2">
        <v>-387171.12370087276</v>
      </c>
      <c r="F53" s="2">
        <v>-530120.9600948213</v>
      </c>
      <c r="G53" s="2">
        <v>8469879.03990518</v>
      </c>
      <c r="H53" s="17">
        <v>-0.05890232889942459</v>
      </c>
      <c r="I53" s="2">
        <v>-4015256.070795249</v>
      </c>
      <c r="J53" s="2">
        <v>-2108717.1425221995</v>
      </c>
      <c r="K53" s="2">
        <v>-3820667.434583672</v>
      </c>
      <c r="L53" s="2">
        <v>-1170126.457693788</v>
      </c>
      <c r="M53" s="2">
        <v>-387171.12370087276</v>
      </c>
      <c r="N53" s="17">
        <v>0</v>
      </c>
    </row>
    <row r="54" spans="1:14" ht="12.75">
      <c r="A54">
        <v>0.21</v>
      </c>
      <c r="B54" s="2">
        <v>-286055.5374307335</v>
      </c>
      <c r="C54" s="2">
        <v>-665004.7267778367</v>
      </c>
      <c r="D54" s="2">
        <v>-378058.9497290006</v>
      </c>
      <c r="E54" s="2">
        <v>-387171.12370087276</v>
      </c>
      <c r="F54" s="2">
        <v>-451362.3755703202</v>
      </c>
      <c r="G54" s="2">
        <v>8548637.62442968</v>
      </c>
      <c r="H54" s="17">
        <v>-0.05015137506336891</v>
      </c>
      <c r="I54" s="2">
        <v>-3984265.0906540295</v>
      </c>
      <c r="J54" s="2">
        <v>-2078247.4794501378</v>
      </c>
      <c r="K54" s="2">
        <v>-3717364.4442440965</v>
      </c>
      <c r="L54" s="2">
        <v>-1146487.6251788388</v>
      </c>
      <c r="M54" s="2">
        <v>-387171.12370087276</v>
      </c>
      <c r="N54" s="17">
        <v>0</v>
      </c>
    </row>
    <row r="55" spans="1:14" ht="12.75">
      <c r="A55">
        <v>0.22</v>
      </c>
      <c r="B55" s="2">
        <v>-248726.07891846448</v>
      </c>
      <c r="C55" s="2">
        <v>-585274.1206449192</v>
      </c>
      <c r="D55" s="2">
        <v>-349441.501758614</v>
      </c>
      <c r="E55" s="2">
        <v>-387171.12370087276</v>
      </c>
      <c r="F55" s="2">
        <v>-374448.64597061713</v>
      </c>
      <c r="G55" s="2">
        <v>8625551.354029384</v>
      </c>
      <c r="H55" s="17">
        <v>-0.04160540510784634</v>
      </c>
      <c r="I55" s="2">
        <v>-3953123.2053817688</v>
      </c>
      <c r="J55" s="2">
        <v>-2048625.4754980078</v>
      </c>
      <c r="K55" s="2">
        <v>-3619507.767403864</v>
      </c>
      <c r="L55" s="2">
        <v>-1124583.8836793937</v>
      </c>
      <c r="M55" s="2">
        <v>-387171.12370087276</v>
      </c>
      <c r="N55" s="17">
        <v>0</v>
      </c>
    </row>
    <row r="56" spans="1:14" ht="12.75">
      <c r="A56">
        <v>0.23</v>
      </c>
      <c r="B56" s="2">
        <v>-212738.60185725984</v>
      </c>
      <c r="C56" s="2">
        <v>-509107.3632043404</v>
      </c>
      <c r="D56" s="2">
        <v>-321869.17880453117</v>
      </c>
      <c r="E56" s="2">
        <v>-387171.12370087276</v>
      </c>
      <c r="F56" s="2">
        <v>-298315.6583288822</v>
      </c>
      <c r="G56" s="2">
        <v>8701684.341671119</v>
      </c>
      <c r="H56" s="17">
        <v>-0.03314618425876469</v>
      </c>
      <c r="I56" s="2">
        <v>-3920740.7962345774</v>
      </c>
      <c r="J56" s="2">
        <v>-2019859.8748095424</v>
      </c>
      <c r="K56" s="2">
        <v>-3525264.1579286656</v>
      </c>
      <c r="L56" s="2">
        <v>-1102620.496993613</v>
      </c>
      <c r="M56" s="2">
        <v>-387171.12370087276</v>
      </c>
      <c r="N56" s="17">
        <v>0</v>
      </c>
    </row>
    <row r="57" spans="1:14" ht="12.75">
      <c r="A57">
        <v>0.24</v>
      </c>
      <c r="B57" s="2">
        <v>-177115.31036093555</v>
      </c>
      <c r="C57" s="2">
        <v>-433631.00224635936</v>
      </c>
      <c r="D57" s="2">
        <v>-294812.2757242954</v>
      </c>
      <c r="E57" s="2">
        <v>-387171.12370087276</v>
      </c>
      <c r="F57" s="2">
        <v>-225144.75304089274</v>
      </c>
      <c r="G57" s="2">
        <v>8774855.246959107</v>
      </c>
      <c r="H57" s="17">
        <v>-0.025016083671210304</v>
      </c>
      <c r="I57" s="2">
        <v>-3891573.237095596</v>
      </c>
      <c r="J57" s="2">
        <v>-1992962.6246050743</v>
      </c>
      <c r="K57" s="2">
        <v>-3448338.7585668326</v>
      </c>
      <c r="L57" s="2">
        <v>-1080649.1040136518</v>
      </c>
      <c r="M57" s="2">
        <v>-387171.12370087276</v>
      </c>
      <c r="N57" s="17">
        <v>0</v>
      </c>
    </row>
    <row r="58" spans="1:14" ht="12.75">
      <c r="A58">
        <v>0.25</v>
      </c>
      <c r="B58" s="2">
        <v>-143877.6319440743</v>
      </c>
      <c r="C58" s="2">
        <v>-361490.4749985449</v>
      </c>
      <c r="D58" s="2">
        <v>-268543.5891369783</v>
      </c>
      <c r="E58" s="2">
        <v>-387171.12370087276</v>
      </c>
      <c r="F58" s="2">
        <v>-152301.52404210967</v>
      </c>
      <c r="G58" s="2">
        <v>8847698.47595789</v>
      </c>
      <c r="H58" s="17">
        <v>-0.016922391560234406</v>
      </c>
      <c r="I58" s="2">
        <v>-3869246.327006653</v>
      </c>
      <c r="J58" s="2">
        <v>-1961206.4841160532</v>
      </c>
      <c r="K58" s="2">
        <v>-3366462.800963862</v>
      </c>
      <c r="L58" s="2">
        <v>-1060713.4111330896</v>
      </c>
      <c r="M58" s="2">
        <v>-387171.12370087276</v>
      </c>
      <c r="N58" s="17">
        <v>0</v>
      </c>
    </row>
    <row r="59" spans="1:14" ht="12.75">
      <c r="A59">
        <v>0.26</v>
      </c>
      <c r="B59" s="2">
        <v>-111174.04400348943</v>
      </c>
      <c r="C59" s="2">
        <v>-291828.10282851756</v>
      </c>
      <c r="D59" s="2">
        <v>-242535.3944108991</v>
      </c>
      <c r="E59" s="2">
        <v>-387171.12370087276</v>
      </c>
      <c r="F59" s="2">
        <v>-81916.29070932046</v>
      </c>
      <c r="G59" s="2">
        <v>8918083.70929068</v>
      </c>
      <c r="H59" s="17">
        <v>-0.009101810078813385</v>
      </c>
      <c r="I59" s="2">
        <v>-3843574.7406163127</v>
      </c>
      <c r="J59" s="2">
        <v>-1933279.0934089888</v>
      </c>
      <c r="K59" s="2">
        <v>-3297154.679354266</v>
      </c>
      <c r="L59" s="2">
        <v>-1039463.9095909115</v>
      </c>
      <c r="M59" s="2">
        <v>-367399.84965446446</v>
      </c>
      <c r="N59" s="17">
        <v>0</v>
      </c>
    </row>
    <row r="60" spans="1:14" ht="12.75">
      <c r="A60">
        <v>0.27</v>
      </c>
      <c r="B60" s="2">
        <v>-78820.8942344365</v>
      </c>
      <c r="C60" s="2">
        <v>-225410.97450209773</v>
      </c>
      <c r="D60" s="2">
        <v>-217508.33883443094</v>
      </c>
      <c r="E60" s="2">
        <v>-387171.12370087276</v>
      </c>
      <c r="F60" s="2">
        <v>-10488.896808909596</v>
      </c>
      <c r="G60" s="2">
        <v>8989511.10319109</v>
      </c>
      <c r="H60" s="17">
        <v>-0.0011654329787677328</v>
      </c>
      <c r="I60" s="2">
        <v>-3816655.6952353567</v>
      </c>
      <c r="J60" s="2">
        <v>-1903654.2658092014</v>
      </c>
      <c r="K60" s="2">
        <v>-3227300.774789877</v>
      </c>
      <c r="L60" s="2">
        <v>-1020805.0566718662</v>
      </c>
      <c r="M60" s="2">
        <v>-336914.1379707332</v>
      </c>
      <c r="N60" s="17">
        <v>0</v>
      </c>
    </row>
    <row r="61" spans="1:14" ht="12.75">
      <c r="A61">
        <v>0.28</v>
      </c>
      <c r="B61" s="2">
        <v>-47477.791435235034</v>
      </c>
      <c r="C61" s="2">
        <v>-159775.59885603533</v>
      </c>
      <c r="D61" s="2">
        <v>-191950.35279909094</v>
      </c>
      <c r="E61" s="2">
        <v>-387171.12370087276</v>
      </c>
      <c r="F61" s="2">
        <v>59377.97650385655</v>
      </c>
      <c r="G61" s="2">
        <v>9059377.976503856</v>
      </c>
      <c r="H61" s="17">
        <v>0.00659755294487295</v>
      </c>
      <c r="I61" s="2">
        <v>-3789494.025038815</v>
      </c>
      <c r="J61" s="2">
        <v>-1878910.2794581105</v>
      </c>
      <c r="K61" s="2">
        <v>-3163977.2005587975</v>
      </c>
      <c r="L61" s="2">
        <v>-1001387.0120610459</v>
      </c>
      <c r="M61" s="2">
        <v>-308775.2430593544</v>
      </c>
      <c r="N61" s="17">
        <v>0</v>
      </c>
    </row>
    <row r="62" spans="1:14" ht="12.75">
      <c r="A62">
        <v>0.29</v>
      </c>
      <c r="B62" s="2">
        <v>-16574.305689610585</v>
      </c>
      <c r="C62" s="2">
        <v>-94198.52614834908</v>
      </c>
      <c r="D62" s="2">
        <v>-166749.6810822491</v>
      </c>
      <c r="E62" s="2">
        <v>-387171.12370087276</v>
      </c>
      <c r="F62" s="2">
        <v>128780.91725235582</v>
      </c>
      <c r="G62" s="2">
        <v>9128780.917252354</v>
      </c>
      <c r="H62" s="17">
        <v>0.014308990805817315</v>
      </c>
      <c r="I62" s="2">
        <v>-3766803.962233529</v>
      </c>
      <c r="J62" s="2">
        <v>-1851515.8450496355</v>
      </c>
      <c r="K62" s="2">
        <v>-3096132.463977389</v>
      </c>
      <c r="L62" s="2">
        <v>-981099.9722552022</v>
      </c>
      <c r="M62" s="2">
        <v>-277884.2114771694</v>
      </c>
      <c r="N62" s="17">
        <v>0</v>
      </c>
    </row>
    <row r="63" spans="1:14" ht="12.75">
      <c r="A63">
        <v>0.3</v>
      </c>
      <c r="B63" s="2">
        <v>14368.763942801394</v>
      </c>
      <c r="C63" s="2">
        <v>-30212.18145193346</v>
      </c>
      <c r="D63" s="2">
        <v>-141825.77877297497</v>
      </c>
      <c r="E63" s="2">
        <v>-387171.12370087276</v>
      </c>
      <c r="F63" s="2">
        <v>197137.09909195802</v>
      </c>
      <c r="G63" s="2">
        <v>9197137.099091958</v>
      </c>
      <c r="H63" s="17">
        <v>0.021904122121328667</v>
      </c>
      <c r="I63" s="2">
        <v>-3747073.5533800563</v>
      </c>
      <c r="J63" s="2">
        <v>-1826494.6578935834</v>
      </c>
      <c r="K63" s="2">
        <v>-3027823.805834785</v>
      </c>
      <c r="L63" s="2">
        <v>-963421.2340732681</v>
      </c>
      <c r="M63" s="2">
        <v>-249967.97186316925</v>
      </c>
      <c r="N63" s="17">
        <v>0</v>
      </c>
    </row>
    <row r="64" spans="1:14" ht="12.75">
      <c r="A64">
        <v>0.31</v>
      </c>
      <c r="B64" s="2">
        <v>43538.52390752081</v>
      </c>
      <c r="C64" s="2">
        <v>31003.053905470297</v>
      </c>
      <c r="D64" s="2">
        <v>-117533.86133833215</v>
      </c>
      <c r="E64" s="2">
        <v>-387171.12370087276</v>
      </c>
      <c r="F64" s="2">
        <v>265109.508704406</v>
      </c>
      <c r="G64" s="2">
        <v>9265109.508704405</v>
      </c>
      <c r="H64" s="17">
        <v>0.02945661207826733</v>
      </c>
      <c r="I64" s="2">
        <v>-3725722.406653606</v>
      </c>
      <c r="J64" s="2">
        <v>-1801706.8597273554</v>
      </c>
      <c r="K64" s="2">
        <v>-2958635.0459143915</v>
      </c>
      <c r="L64" s="2">
        <v>-944769.5767932603</v>
      </c>
      <c r="M64" s="2">
        <v>-219360.86053738697</v>
      </c>
      <c r="N64" s="17">
        <v>0</v>
      </c>
    </row>
    <row r="65" spans="1:14" ht="12.75">
      <c r="A65">
        <v>0.32</v>
      </c>
      <c r="B65" s="2">
        <v>72886.8719911566</v>
      </c>
      <c r="C65" s="2">
        <v>90784.31418819167</v>
      </c>
      <c r="D65" s="2">
        <v>-93768.44087314168</v>
      </c>
      <c r="E65" s="2">
        <v>-387171.12370087276</v>
      </c>
      <c r="F65" s="2">
        <v>332379.6636163694</v>
      </c>
      <c r="G65" s="2">
        <v>9332379.663616369</v>
      </c>
      <c r="H65" s="17">
        <v>0.03693107373515216</v>
      </c>
      <c r="I65" s="2">
        <v>-3704026.8353521745</v>
      </c>
      <c r="J65" s="2">
        <v>-1775164.279925005</v>
      </c>
      <c r="K65" s="2">
        <v>-2900562.8230310413</v>
      </c>
      <c r="L65" s="2">
        <v>-926512.3059389099</v>
      </c>
      <c r="M65" s="2">
        <v>-188434.04973671364</v>
      </c>
      <c r="N65" s="17">
        <v>0</v>
      </c>
    </row>
    <row r="66" spans="1:14" ht="12.75">
      <c r="A66">
        <v>0.33</v>
      </c>
      <c r="B66" s="2">
        <v>101519.39908989731</v>
      </c>
      <c r="C66" s="2">
        <v>150195.5830305182</v>
      </c>
      <c r="D66" s="2">
        <v>-69532.46366907803</v>
      </c>
      <c r="E66" s="2">
        <v>-387171.12370087276</v>
      </c>
      <c r="F66" s="2">
        <v>398724.692202554</v>
      </c>
      <c r="G66" s="2">
        <v>9398724.692202553</v>
      </c>
      <c r="H66" s="17">
        <v>0.044302743578061556</v>
      </c>
      <c r="I66" s="2">
        <v>-3682425.8969404153</v>
      </c>
      <c r="J66" s="2">
        <v>-1752757.3076540297</v>
      </c>
      <c r="K66" s="2">
        <v>-2843950.692174529</v>
      </c>
      <c r="L66" s="2">
        <v>-905849.2061495981</v>
      </c>
      <c r="M66" s="2">
        <v>-154812.1279184846</v>
      </c>
      <c r="N66" s="17">
        <v>0</v>
      </c>
    </row>
    <row r="67" spans="1:14" ht="12.75">
      <c r="A67">
        <v>0.34</v>
      </c>
      <c r="B67" s="2">
        <v>129762.20672065398</v>
      </c>
      <c r="C67" s="2">
        <v>208201.68670110885</v>
      </c>
      <c r="D67" s="2">
        <v>-45814.14601354626</v>
      </c>
      <c r="E67" s="2">
        <v>-387171.12370087276</v>
      </c>
      <c r="F67" s="2">
        <v>464986.85176667763</v>
      </c>
      <c r="G67" s="2">
        <v>9464986.851766678</v>
      </c>
      <c r="H67" s="17">
        <v>0.051665205751853065</v>
      </c>
      <c r="I67" s="2">
        <v>-3664845.6133577502</v>
      </c>
      <c r="J67" s="2">
        <v>-1730668.2929824933</v>
      </c>
      <c r="K67" s="2">
        <v>-2790945.809066427</v>
      </c>
      <c r="L67" s="2">
        <v>-889019.9245529006</v>
      </c>
      <c r="M67" s="2">
        <v>-120904.05912477823</v>
      </c>
      <c r="N67" s="17">
        <v>0</v>
      </c>
    </row>
    <row r="68" spans="1:14" ht="12.75">
      <c r="A68">
        <v>0.35</v>
      </c>
      <c r="B68" s="2">
        <v>157966.32465462017</v>
      </c>
      <c r="C68" s="2">
        <v>265225.4552727193</v>
      </c>
      <c r="D68" s="2">
        <v>-22668.279493081656</v>
      </c>
      <c r="E68" s="2">
        <v>-387171.12370087276</v>
      </c>
      <c r="F68" s="2">
        <v>530400.970997288</v>
      </c>
      <c r="G68" s="2">
        <v>9530400.970997289</v>
      </c>
      <c r="H68" s="17">
        <v>0.058933441221920894</v>
      </c>
      <c r="I68" s="2">
        <v>-3646388.0063266843</v>
      </c>
      <c r="J68" s="2">
        <v>-1710046.016008623</v>
      </c>
      <c r="K68" s="2">
        <v>-2735674.728956799</v>
      </c>
      <c r="L68" s="2">
        <v>-873386.2914470586</v>
      </c>
      <c r="M68" s="2">
        <v>-89672.33982396196</v>
      </c>
      <c r="N68" s="17">
        <v>0</v>
      </c>
    </row>
    <row r="69" spans="1:14" ht="12.75">
      <c r="A69">
        <v>0.36</v>
      </c>
      <c r="B69" s="2">
        <v>186398.91321451776</v>
      </c>
      <c r="C69" s="2">
        <v>321350.21094331704</v>
      </c>
      <c r="D69" s="2">
        <v>489.7997275505883</v>
      </c>
      <c r="E69" s="2">
        <v>-387171.12370087276</v>
      </c>
      <c r="F69" s="2">
        <v>594515.0821589465</v>
      </c>
      <c r="G69" s="2">
        <v>9594515.082158946</v>
      </c>
      <c r="H69" s="17">
        <v>0.06605723135099406</v>
      </c>
      <c r="I69" s="2">
        <v>-3627233.957686423</v>
      </c>
      <c r="J69" s="2">
        <v>-1685525.3356544424</v>
      </c>
      <c r="K69" s="2">
        <v>-2681919.450315726</v>
      </c>
      <c r="L69" s="2">
        <v>-857728.8924201636</v>
      </c>
      <c r="M69" s="2">
        <v>-57259.03403174709</v>
      </c>
      <c r="N69" s="17">
        <v>0</v>
      </c>
    </row>
    <row r="70" spans="1:14" ht="12.75">
      <c r="A70">
        <v>0.37</v>
      </c>
      <c r="B70" s="2">
        <v>213514.50637479778</v>
      </c>
      <c r="C70" s="2">
        <v>376206.43301199283</v>
      </c>
      <c r="D70" s="2">
        <v>23186.23156310051</v>
      </c>
      <c r="E70" s="2">
        <v>-387171.12370087276</v>
      </c>
      <c r="F70" s="2">
        <v>657690.0063247245</v>
      </c>
      <c r="G70" s="2">
        <v>9657690.006324723</v>
      </c>
      <c r="H70" s="17">
        <v>0.07307666736941384</v>
      </c>
      <c r="I70" s="2">
        <v>-3610429.000002848</v>
      </c>
      <c r="J70" s="2">
        <v>-1666112.491397954</v>
      </c>
      <c r="K70" s="2">
        <v>-2629499.443549384</v>
      </c>
      <c r="L70" s="2">
        <v>-841110.3019861277</v>
      </c>
      <c r="M70" s="2">
        <v>-25969.77012544641</v>
      </c>
      <c r="N70" s="17">
        <v>0</v>
      </c>
    </row>
    <row r="71" spans="1:14" ht="12.75">
      <c r="A71">
        <v>0.38</v>
      </c>
      <c r="B71" s="2">
        <v>240653.26042424235</v>
      </c>
      <c r="C71" s="2">
        <v>429873.88285697997</v>
      </c>
      <c r="D71" s="2">
        <v>45879.87267113736</v>
      </c>
      <c r="E71" s="2">
        <v>-387171.12370087276</v>
      </c>
      <c r="F71" s="2">
        <v>722391.5934632006</v>
      </c>
      <c r="G71" s="2">
        <v>9722391.593463201</v>
      </c>
      <c r="H71" s="17">
        <v>0.08026573260702229</v>
      </c>
      <c r="I71" s="2">
        <v>-3589609.3934284914</v>
      </c>
      <c r="J71" s="2">
        <v>-1642729.7318356559</v>
      </c>
      <c r="K71" s="2">
        <v>-2574781.8356427266</v>
      </c>
      <c r="L71" s="2">
        <v>-822296.9391384615</v>
      </c>
      <c r="M71" s="2">
        <v>10343.557309228418</v>
      </c>
      <c r="N71" s="17">
        <v>0</v>
      </c>
    </row>
    <row r="72" spans="1:14" ht="12.75">
      <c r="A72">
        <v>0.39</v>
      </c>
      <c r="B72" s="2">
        <v>267498.59422342386</v>
      </c>
      <c r="C72" s="2">
        <v>483621.5991921872</v>
      </c>
      <c r="D72" s="2">
        <v>69027.78417378808</v>
      </c>
      <c r="E72" s="2">
        <v>-387171.12370087276</v>
      </c>
      <c r="F72" s="2">
        <v>787478.3930385223</v>
      </c>
      <c r="G72" s="2">
        <v>9787478.393038522</v>
      </c>
      <c r="H72" s="17">
        <v>0.08749759922650249</v>
      </c>
      <c r="I72" s="2">
        <v>-3571785.5661609974</v>
      </c>
      <c r="J72" s="2">
        <v>-1618485.6118888662</v>
      </c>
      <c r="K72" s="2">
        <v>-2519959.2249609693</v>
      </c>
      <c r="L72" s="2">
        <v>-804688.2870811898</v>
      </c>
      <c r="M72" s="2">
        <v>42185.95922624342</v>
      </c>
      <c r="N72" s="17">
        <v>0</v>
      </c>
    </row>
    <row r="73" spans="1:14" ht="12.75">
      <c r="A73">
        <v>0.4</v>
      </c>
      <c r="B73" s="2">
        <v>294136.71316097584</v>
      </c>
      <c r="C73" s="2">
        <v>537111.744436423</v>
      </c>
      <c r="D73" s="2">
        <v>91843.73061780084</v>
      </c>
      <c r="E73" s="2">
        <v>-387171.12370087276</v>
      </c>
      <c r="F73" s="2">
        <v>850464.3194131257</v>
      </c>
      <c r="G73" s="2">
        <v>9850464.319413127</v>
      </c>
      <c r="H73" s="17">
        <v>0.0944960354903473</v>
      </c>
      <c r="I73" s="2">
        <v>-3556465.9432059163</v>
      </c>
      <c r="J73" s="2">
        <v>-1597208.2503866307</v>
      </c>
      <c r="K73" s="2">
        <v>-2472726.8243934605</v>
      </c>
      <c r="L73" s="2">
        <v>-787778.0183161262</v>
      </c>
      <c r="M73" s="2">
        <v>74371.22373864824</v>
      </c>
      <c r="N73" s="17">
        <v>0</v>
      </c>
    </row>
    <row r="74" spans="1:14" ht="12.75">
      <c r="A74">
        <v>0.41</v>
      </c>
      <c r="B74" s="2">
        <v>319931.4992975602</v>
      </c>
      <c r="C74" s="2">
        <v>589445.7559469297</v>
      </c>
      <c r="D74" s="2">
        <v>114859.31964726392</v>
      </c>
      <c r="E74" s="2">
        <v>-387171.12370087276</v>
      </c>
      <c r="F74" s="2">
        <v>913653.7232290425</v>
      </c>
      <c r="G74" s="2">
        <v>9913653.723229043</v>
      </c>
      <c r="H74" s="17">
        <v>0.1015170803587825</v>
      </c>
      <c r="I74" s="2">
        <v>-3540893.610895549</v>
      </c>
      <c r="J74" s="2">
        <v>-1574721.8247392736</v>
      </c>
      <c r="K74" s="2">
        <v>-2420325.266113504</v>
      </c>
      <c r="L74" s="2">
        <v>-770471.1337558646</v>
      </c>
      <c r="M74" s="2">
        <v>110885.84464368504</v>
      </c>
      <c r="N74" s="17">
        <v>0</v>
      </c>
    </row>
    <row r="75" spans="1:14" ht="12.75">
      <c r="A75">
        <v>0.42</v>
      </c>
      <c r="B75" s="2">
        <v>346263.3568237628</v>
      </c>
      <c r="C75" s="2">
        <v>641101.2151754657</v>
      </c>
      <c r="D75" s="2">
        <v>137368.6632900616</v>
      </c>
      <c r="E75" s="2">
        <v>-387171.12370087276</v>
      </c>
      <c r="F75" s="2">
        <v>976928.4019305413</v>
      </c>
      <c r="G75" s="2">
        <v>9976928.40193054</v>
      </c>
      <c r="H75" s="17">
        <v>0.10854760021450457</v>
      </c>
      <c r="I75" s="2">
        <v>-3525045.2771431287</v>
      </c>
      <c r="J75" s="2">
        <v>-1556680.704598207</v>
      </c>
      <c r="K75" s="2">
        <v>-2371817.4381528646</v>
      </c>
      <c r="L75" s="2">
        <v>-750760.1260115667</v>
      </c>
      <c r="M75" s="2">
        <v>143011.14682594364</v>
      </c>
      <c r="N75" s="17">
        <v>0</v>
      </c>
    </row>
    <row r="76" spans="1:14" ht="12.75">
      <c r="A76">
        <v>0.43</v>
      </c>
      <c r="B76" s="2">
        <v>372244.92515050527</v>
      </c>
      <c r="C76" s="2">
        <v>692480.7502267011</v>
      </c>
      <c r="D76" s="2">
        <v>159718.7281077087</v>
      </c>
      <c r="E76" s="2">
        <v>-387171.12370087276</v>
      </c>
      <c r="F76" s="2">
        <v>1040209.5479825849</v>
      </c>
      <c r="G76" s="2">
        <v>10040209.547982585</v>
      </c>
      <c r="H76" s="17">
        <v>0.11557883866473166</v>
      </c>
      <c r="I76" s="2">
        <v>-3508289.566849269</v>
      </c>
      <c r="J76" s="2">
        <v>-1537582.8948681043</v>
      </c>
      <c r="K76" s="2">
        <v>-2324256.04355923</v>
      </c>
      <c r="L76" s="2">
        <v>-733750.7586353761</v>
      </c>
      <c r="M76" s="2">
        <v>174900.9230945615</v>
      </c>
      <c r="N76" s="17">
        <v>0</v>
      </c>
    </row>
    <row r="77" spans="1:14" ht="12.75">
      <c r="A77">
        <v>0.44</v>
      </c>
      <c r="B77" s="2">
        <v>397759.04436083604</v>
      </c>
      <c r="C77" s="2">
        <v>742659.5085308077</v>
      </c>
      <c r="D77" s="2">
        <v>182019.21970113588</v>
      </c>
      <c r="E77" s="2">
        <v>-387171.12370087276</v>
      </c>
      <c r="F77" s="2">
        <v>1102549.8902699356</v>
      </c>
      <c r="G77" s="2">
        <v>10102549.890269935</v>
      </c>
      <c r="H77" s="17">
        <v>0.12250554336332618</v>
      </c>
      <c r="I77" s="2">
        <v>-3491774.913922803</v>
      </c>
      <c r="J77" s="2">
        <v>-1519018.1516877757</v>
      </c>
      <c r="K77" s="2">
        <v>-2279947.21105125</v>
      </c>
      <c r="L77" s="2">
        <v>-714864.0474453033</v>
      </c>
      <c r="M77" s="2">
        <v>207064.6871130385</v>
      </c>
      <c r="N77" s="17">
        <v>0</v>
      </c>
    </row>
    <row r="78" spans="1:14" ht="12.75">
      <c r="A78">
        <v>0.45</v>
      </c>
      <c r="B78" s="2">
        <v>423453.69963363</v>
      </c>
      <c r="C78" s="2">
        <v>792731.2155744187</v>
      </c>
      <c r="D78" s="2">
        <v>204552.13983952667</v>
      </c>
      <c r="E78" s="2">
        <v>-387171.12370087276</v>
      </c>
      <c r="F78" s="2">
        <v>1164766.6149482648</v>
      </c>
      <c r="G78" s="2">
        <v>10164766.614948265</v>
      </c>
      <c r="H78" s="17">
        <v>0.12941851277202943</v>
      </c>
      <c r="I78" s="2">
        <v>-3476996.0992116434</v>
      </c>
      <c r="J78" s="2">
        <v>-1495543.6508489344</v>
      </c>
      <c r="K78" s="2">
        <v>-2238953.3922376735</v>
      </c>
      <c r="L78" s="2">
        <v>-699432.0284441372</v>
      </c>
      <c r="M78" s="2">
        <v>240330.5851794717</v>
      </c>
      <c r="N78" s="17">
        <v>0</v>
      </c>
    </row>
    <row r="79" spans="1:14" ht="12.75">
      <c r="A79">
        <v>0.46</v>
      </c>
      <c r="B79" s="2">
        <v>448830.27769884106</v>
      </c>
      <c r="C79" s="2">
        <v>842163.5920484592</v>
      </c>
      <c r="D79" s="2">
        <v>227114.54654774934</v>
      </c>
      <c r="E79" s="2">
        <v>-387171.12370087276</v>
      </c>
      <c r="F79" s="2">
        <v>1226819.916178969</v>
      </c>
      <c r="G79" s="2">
        <v>10226819.91617897</v>
      </c>
      <c r="H79" s="17">
        <v>0.13631332401988544</v>
      </c>
      <c r="I79" s="2">
        <v>-3462589.7995357853</v>
      </c>
      <c r="J79" s="2">
        <v>-1474746.4342571248</v>
      </c>
      <c r="K79" s="2">
        <v>-2192777.7111764704</v>
      </c>
      <c r="L79" s="2">
        <v>-680756.572439147</v>
      </c>
      <c r="M79" s="2">
        <v>280721.8881674561</v>
      </c>
      <c r="N79" s="17">
        <v>0</v>
      </c>
    </row>
    <row r="80" spans="1:14" ht="12.75">
      <c r="A80">
        <v>0.47</v>
      </c>
      <c r="B80" s="2">
        <v>473948.61054759286</v>
      </c>
      <c r="C80" s="2">
        <v>891974.5177095882</v>
      </c>
      <c r="D80" s="2">
        <v>249410.82818205122</v>
      </c>
      <c r="E80" s="2">
        <v>-387171.12370087276</v>
      </c>
      <c r="F80" s="2">
        <v>1288358.6055729627</v>
      </c>
      <c r="G80" s="2">
        <v>10288358.605572963</v>
      </c>
      <c r="H80" s="17">
        <v>0.14315095617477364</v>
      </c>
      <c r="I80" s="2">
        <v>-3446298.3629189907</v>
      </c>
      <c r="J80" s="2">
        <v>-1456237.5202312786</v>
      </c>
      <c r="K80" s="2">
        <v>-2149305.9181000283</v>
      </c>
      <c r="L80" s="2">
        <v>-665136.3553943323</v>
      </c>
      <c r="M80" s="2">
        <v>320207.69955741067</v>
      </c>
      <c r="N80" s="17">
        <v>0</v>
      </c>
    </row>
    <row r="81" spans="1:14" ht="12.75">
      <c r="A81">
        <v>0.48</v>
      </c>
      <c r="B81" s="2">
        <v>499115.7612720596</v>
      </c>
      <c r="C81" s="2">
        <v>940231.562005552</v>
      </c>
      <c r="D81" s="2">
        <v>271502.6079342046</v>
      </c>
      <c r="E81" s="2">
        <v>-387171.12370087276</v>
      </c>
      <c r="F81" s="2">
        <v>1350102.5885317745</v>
      </c>
      <c r="G81" s="2">
        <v>10350102.588531774</v>
      </c>
      <c r="H81" s="17">
        <v>0.15001139872575273</v>
      </c>
      <c r="I81" s="2">
        <v>-3432500.6337924036</v>
      </c>
      <c r="J81" s="2">
        <v>-1437902.6270328984</v>
      </c>
      <c r="K81" s="2">
        <v>-2112435.572760868</v>
      </c>
      <c r="L81" s="2">
        <v>-647554.6747573137</v>
      </c>
      <c r="M81" s="2">
        <v>364992.5769012893</v>
      </c>
      <c r="N81" s="17">
        <v>0</v>
      </c>
    </row>
    <row r="82" spans="1:14" ht="12.75">
      <c r="A82">
        <v>0.49</v>
      </c>
      <c r="B82" s="2">
        <v>524084.9062306918</v>
      </c>
      <c r="C82" s="2">
        <v>988392.6823309064</v>
      </c>
      <c r="D82" s="2">
        <v>293324.33332916663</v>
      </c>
      <c r="E82" s="2">
        <v>-387171.12370087276</v>
      </c>
      <c r="F82" s="2">
        <v>1411295.3702997772</v>
      </c>
      <c r="G82" s="2">
        <v>10411295.370299777</v>
      </c>
      <c r="H82" s="17">
        <v>0.15681059669997527</v>
      </c>
      <c r="I82" s="2">
        <v>-3418431.3142812764</v>
      </c>
      <c r="J82" s="2">
        <v>-1418645.3226576361</v>
      </c>
      <c r="K82" s="2">
        <v>-2076439.0131629945</v>
      </c>
      <c r="L82" s="2">
        <v>-631294.9355801442</v>
      </c>
      <c r="M82" s="2">
        <v>404678.0318096335</v>
      </c>
      <c r="N82" s="17">
        <v>0</v>
      </c>
    </row>
    <row r="83" spans="1:14" ht="12.75">
      <c r="A83">
        <v>0.5</v>
      </c>
      <c r="B83" s="2">
        <v>548830.2848145207</v>
      </c>
      <c r="C83" s="2">
        <v>1036630.0701964471</v>
      </c>
      <c r="D83" s="2">
        <v>315288.0897145764</v>
      </c>
      <c r="E83" s="2">
        <v>-387171.12370087276</v>
      </c>
      <c r="F83" s="2">
        <v>1474419.2207850432</v>
      </c>
      <c r="G83" s="2">
        <v>10474419.220785044</v>
      </c>
      <c r="H83" s="17">
        <v>0.1638243578650048</v>
      </c>
      <c r="I83" s="2">
        <v>-3404546.388513334</v>
      </c>
      <c r="J83" s="2">
        <v>-1399726.9025286287</v>
      </c>
      <c r="K83" s="2">
        <v>-2030626.3322003335</v>
      </c>
      <c r="L83" s="2">
        <v>-615009.5699195995</v>
      </c>
      <c r="M83" s="2">
        <v>443455.2084994607</v>
      </c>
      <c r="N83" s="17">
        <v>0</v>
      </c>
    </row>
    <row r="84" spans="1:14" ht="12.75">
      <c r="A84">
        <v>0.51</v>
      </c>
      <c r="B84" s="2">
        <v>573981.3432712238</v>
      </c>
      <c r="C84" s="2">
        <v>1084839.2377946721</v>
      </c>
      <c r="D84" s="2">
        <v>338073.8646476844</v>
      </c>
      <c r="E84" s="2">
        <v>-387171.12370087276</v>
      </c>
      <c r="F84" s="2">
        <v>1536299.4674343828</v>
      </c>
      <c r="G84" s="2">
        <v>10536299.467434382</v>
      </c>
      <c r="H84" s="17">
        <v>0.1706999408260425</v>
      </c>
      <c r="I84" s="2">
        <v>-3389883.166157977</v>
      </c>
      <c r="J84" s="2">
        <v>-1381027.2053328154</v>
      </c>
      <c r="K84" s="2">
        <v>-1991849.1555105061</v>
      </c>
      <c r="L84" s="2">
        <v>-597803.3821818434</v>
      </c>
      <c r="M84" s="2">
        <v>489267.88946212176</v>
      </c>
      <c r="N84" s="17">
        <v>0</v>
      </c>
    </row>
    <row r="85" spans="1:14" ht="12.75">
      <c r="A85">
        <v>0.52</v>
      </c>
      <c r="B85" s="2">
        <v>599046.5302067476</v>
      </c>
      <c r="C85" s="2">
        <v>1132106.3396316932</v>
      </c>
      <c r="D85" s="2">
        <v>359986.2577709467</v>
      </c>
      <c r="E85" s="2">
        <v>-387171.12370087276</v>
      </c>
      <c r="F85" s="2">
        <v>1597676.2730095</v>
      </c>
      <c r="G85" s="2">
        <v>10597676.2730095</v>
      </c>
      <c r="H85" s="17">
        <v>0.17751958588994443</v>
      </c>
      <c r="I85" s="2">
        <v>-3374976.989592464</v>
      </c>
      <c r="J85" s="2">
        <v>-1361549.248702245</v>
      </c>
      <c r="K85" s="2">
        <v>-1952163.700602162</v>
      </c>
      <c r="L85" s="2">
        <v>-581096.5131307445</v>
      </c>
      <c r="M85" s="2">
        <v>525264.449059995</v>
      </c>
      <c r="N85" s="17">
        <v>0</v>
      </c>
    </row>
    <row r="86" spans="1:14" ht="12.75">
      <c r="A86">
        <v>0.53</v>
      </c>
      <c r="B86" s="2">
        <v>623989.7901671305</v>
      </c>
      <c r="C86" s="2">
        <v>1179295.6298553743</v>
      </c>
      <c r="D86" s="2">
        <v>383032.3829963766</v>
      </c>
      <c r="E86" s="2">
        <v>-387171.12370087276</v>
      </c>
      <c r="F86" s="2">
        <v>1659381.121715516</v>
      </c>
      <c r="G86" s="2">
        <v>10659381.121715516</v>
      </c>
      <c r="H86" s="17">
        <v>0.1843756801906129</v>
      </c>
      <c r="I86" s="2">
        <v>-3361437.381049934</v>
      </c>
      <c r="J86" s="2">
        <v>-1340148.6457053535</v>
      </c>
      <c r="K86" s="2">
        <v>-1907378.8232582833</v>
      </c>
      <c r="L86" s="2">
        <v>-563685.3865668906</v>
      </c>
      <c r="M86" s="2">
        <v>562134.7943991565</v>
      </c>
      <c r="N86" s="17">
        <v>0</v>
      </c>
    </row>
    <row r="87" spans="1:14" ht="12.75">
      <c r="A87">
        <v>0.54</v>
      </c>
      <c r="B87" s="2">
        <v>648763.3470015365</v>
      </c>
      <c r="C87" s="2">
        <v>1226013.7172240352</v>
      </c>
      <c r="D87" s="2">
        <v>405746.98333714186</v>
      </c>
      <c r="E87" s="2">
        <v>-387171.12370087276</v>
      </c>
      <c r="F87" s="2">
        <v>1720365.357547535</v>
      </c>
      <c r="G87" s="2">
        <v>10720365.357547536</v>
      </c>
      <c r="H87" s="17">
        <v>0.1911517063941706</v>
      </c>
      <c r="I87" s="2">
        <v>-3348083.9655607846</v>
      </c>
      <c r="J87" s="2">
        <v>-1320588.564563743</v>
      </c>
      <c r="K87" s="2">
        <v>-1867893.0118683288</v>
      </c>
      <c r="L87" s="2">
        <v>-545049.4283765639</v>
      </c>
      <c r="M87" s="2">
        <v>605606.5874755977</v>
      </c>
      <c r="N87" s="17">
        <v>0</v>
      </c>
    </row>
    <row r="88" spans="1:14" ht="12.75">
      <c r="A88">
        <v>0.55</v>
      </c>
      <c r="B88" s="2">
        <v>673229.6764415083</v>
      </c>
      <c r="C88" s="2">
        <v>1273282.372216587</v>
      </c>
      <c r="D88" s="2">
        <v>428483.09473295155</v>
      </c>
      <c r="E88" s="2">
        <v>-387171.12370087276</v>
      </c>
      <c r="F88" s="2">
        <v>1781200.0534331365</v>
      </c>
      <c r="G88" s="2">
        <v>10781200.053433137</v>
      </c>
      <c r="H88" s="17">
        <v>0.19791111704812628</v>
      </c>
      <c r="I88" s="2">
        <v>-3336801.02639322</v>
      </c>
      <c r="J88" s="2">
        <v>-1301111.1129299987</v>
      </c>
      <c r="K88" s="2">
        <v>-1827501.7088803442</v>
      </c>
      <c r="L88" s="2">
        <v>-529055.1021638418</v>
      </c>
      <c r="M88" s="2">
        <v>651782.2685368012</v>
      </c>
      <c r="N88" s="17">
        <v>0</v>
      </c>
    </row>
    <row r="89" spans="1:14" ht="12.75">
      <c r="A89">
        <v>0.56</v>
      </c>
      <c r="B89" s="2">
        <v>697780.6201767292</v>
      </c>
      <c r="C89" s="2">
        <v>1319785.886092142</v>
      </c>
      <c r="D89" s="2">
        <v>451290.0210847089</v>
      </c>
      <c r="E89" s="2">
        <v>-387171.12370087276</v>
      </c>
      <c r="F89" s="2">
        <v>1842829.2056866933</v>
      </c>
      <c r="G89" s="2">
        <v>10842829.205686694</v>
      </c>
      <c r="H89" s="17">
        <v>0.2047588006318548</v>
      </c>
      <c r="I89" s="2">
        <v>-3325099.0143839265</v>
      </c>
      <c r="J89" s="2">
        <v>-1280913.5049472237</v>
      </c>
      <c r="K89" s="2">
        <v>-1794235.8108139113</v>
      </c>
      <c r="L89" s="2">
        <v>-512405.1247991174</v>
      </c>
      <c r="M89" s="2">
        <v>692776.087350377</v>
      </c>
      <c r="N89" s="17">
        <v>0</v>
      </c>
    </row>
    <row r="90" spans="1:14" ht="12.75">
      <c r="A90">
        <v>0.57</v>
      </c>
      <c r="B90" s="2">
        <v>722711.7266450134</v>
      </c>
      <c r="C90" s="2">
        <v>1366887.9435223879</v>
      </c>
      <c r="D90" s="2">
        <v>474196.8094658294</v>
      </c>
      <c r="E90" s="2">
        <v>-387171.12370087276</v>
      </c>
      <c r="F90" s="2">
        <v>1904560.4459849633</v>
      </c>
      <c r="G90" s="2">
        <v>10904560.445984963</v>
      </c>
      <c r="H90" s="17">
        <v>0.2116178273316626</v>
      </c>
      <c r="I90" s="2">
        <v>-3313387.193704324</v>
      </c>
      <c r="J90" s="2">
        <v>-1258653.8026753399</v>
      </c>
      <c r="K90" s="2">
        <v>-1762072.046795434</v>
      </c>
      <c r="L90" s="2">
        <v>-493221.07321109524</v>
      </c>
      <c r="M90" s="2">
        <v>737084.9198583572</v>
      </c>
      <c r="N90" s="17">
        <v>0</v>
      </c>
    </row>
    <row r="91" spans="1:14" ht="12.75">
      <c r="A91">
        <v>0.58</v>
      </c>
      <c r="B91" s="2">
        <v>747713.1510576047</v>
      </c>
      <c r="C91" s="2">
        <v>1413703.0591442701</v>
      </c>
      <c r="D91" s="2">
        <v>497114.2951909761</v>
      </c>
      <c r="E91" s="2">
        <v>-387171.12370087276</v>
      </c>
      <c r="F91" s="2">
        <v>1966847.2852050795</v>
      </c>
      <c r="G91" s="2">
        <v>10966847.28520508</v>
      </c>
      <c r="H91" s="17">
        <v>0.21853858724500883</v>
      </c>
      <c r="I91" s="2">
        <v>-3300697.432750039</v>
      </c>
      <c r="J91" s="2">
        <v>-1238256.1465923344</v>
      </c>
      <c r="K91" s="2">
        <v>-1730182.2705268164</v>
      </c>
      <c r="L91" s="2">
        <v>-475139.091603718</v>
      </c>
      <c r="M91" s="2">
        <v>784646.3144519917</v>
      </c>
      <c r="N91" s="17">
        <v>0</v>
      </c>
    </row>
    <row r="92" spans="1:14" ht="12.75">
      <c r="A92">
        <v>0.59</v>
      </c>
      <c r="B92" s="2">
        <v>772878.0910280421</v>
      </c>
      <c r="C92" s="2">
        <v>1460437.9816797974</v>
      </c>
      <c r="D92" s="2">
        <v>520268.2864320924</v>
      </c>
      <c r="E92" s="2">
        <v>-387171.12370087276</v>
      </c>
      <c r="F92" s="2">
        <v>2028115.4605968262</v>
      </c>
      <c r="G92" s="2">
        <v>11028115.460596826</v>
      </c>
      <c r="H92" s="17">
        <v>0.22534616228853624</v>
      </c>
      <c r="I92" s="2">
        <v>-3287531.3856686326</v>
      </c>
      <c r="J92" s="2">
        <v>-1218446.973199708</v>
      </c>
      <c r="K92" s="2">
        <v>-1698056.9683445578</v>
      </c>
      <c r="L92" s="2">
        <v>-457768.0222697659</v>
      </c>
      <c r="M92" s="2">
        <v>833154.1424126308</v>
      </c>
      <c r="N92" s="17">
        <v>0</v>
      </c>
    </row>
    <row r="93" spans="1:14" ht="12.75">
      <c r="A93">
        <v>0.6</v>
      </c>
      <c r="B93" s="2">
        <v>797333.9909385804</v>
      </c>
      <c r="C93" s="2">
        <v>1507547.6093392677</v>
      </c>
      <c r="D93" s="2">
        <v>544377.0676887783</v>
      </c>
      <c r="E93" s="2">
        <v>-387171.12370087276</v>
      </c>
      <c r="F93" s="2">
        <v>2090256.0168411506</v>
      </c>
      <c r="G93" s="2">
        <v>11090256.01684115</v>
      </c>
      <c r="H93" s="17">
        <v>0.2322506685379056</v>
      </c>
      <c r="I93" s="2">
        <v>-3275706.5731167872</v>
      </c>
      <c r="J93" s="2">
        <v>-1198318.9966493468</v>
      </c>
      <c r="K93" s="2">
        <v>-1661542.347439521</v>
      </c>
      <c r="L93" s="2">
        <v>-439522.1443646558</v>
      </c>
      <c r="M93" s="2">
        <v>885555.7006925879</v>
      </c>
      <c r="N93" s="17">
        <v>0</v>
      </c>
    </row>
    <row r="94" spans="1:14" ht="12.75">
      <c r="A94">
        <v>0.61</v>
      </c>
      <c r="B94" s="2">
        <v>822793.3264233768</v>
      </c>
      <c r="C94" s="2">
        <v>1553862.694055092</v>
      </c>
      <c r="D94" s="2">
        <v>568239.0115955203</v>
      </c>
      <c r="E94" s="2">
        <v>-387171.12370087276</v>
      </c>
      <c r="F94" s="2">
        <v>2152304.8491986</v>
      </c>
      <c r="G94" s="2">
        <v>11152304.8491986</v>
      </c>
      <c r="H94" s="17">
        <v>0.23914498324428884</v>
      </c>
      <c r="I94" s="2">
        <v>-3265108.196875436</v>
      </c>
      <c r="J94" s="2">
        <v>-1179481.192521395</v>
      </c>
      <c r="K94" s="2">
        <v>-1629357.0829271162</v>
      </c>
      <c r="L94" s="2">
        <v>-421078.8172971627</v>
      </c>
      <c r="M94" s="2">
        <v>932788.1012600965</v>
      </c>
      <c r="N94" s="17">
        <v>0</v>
      </c>
    </row>
    <row r="95" spans="1:14" ht="12.75">
      <c r="A95">
        <v>0.62</v>
      </c>
      <c r="B95" s="2">
        <v>848002.9162686616</v>
      </c>
      <c r="C95" s="2">
        <v>1600682.2186142989</v>
      </c>
      <c r="D95" s="2">
        <v>591818.6604198035</v>
      </c>
      <c r="E95" s="2">
        <v>-387171.12370087276</v>
      </c>
      <c r="F95" s="2">
        <v>2214788.5565517717</v>
      </c>
      <c r="G95" s="2">
        <v>11214788.556551771</v>
      </c>
      <c r="H95" s="17">
        <v>0.2460876173946413</v>
      </c>
      <c r="I95" s="2">
        <v>-3252629.665115019</v>
      </c>
      <c r="J95" s="2">
        <v>-1158368.4710692842</v>
      </c>
      <c r="K95" s="2">
        <v>-1597514.6810101012</v>
      </c>
      <c r="L95" s="2">
        <v>-401498.14154780935</v>
      </c>
      <c r="M95" s="2">
        <v>987610.7119418539</v>
      </c>
      <c r="N95" s="17">
        <v>0</v>
      </c>
    </row>
    <row r="96" spans="1:14" ht="12.75">
      <c r="A96">
        <v>0.63</v>
      </c>
      <c r="B96" s="2">
        <v>873084.8960987562</v>
      </c>
      <c r="C96" s="2">
        <v>1647850.837007484</v>
      </c>
      <c r="D96" s="2">
        <v>616060.3650629581</v>
      </c>
      <c r="E96" s="2">
        <v>-387171.12370087276</v>
      </c>
      <c r="F96" s="2">
        <v>2277304.9300846807</v>
      </c>
      <c r="G96" s="2">
        <v>11277304.93008468</v>
      </c>
      <c r="H96" s="17">
        <v>0.25303388112052005</v>
      </c>
      <c r="I96" s="2">
        <v>-3241893.5257584625</v>
      </c>
      <c r="J96" s="2">
        <v>-1138671.9395027587</v>
      </c>
      <c r="K96" s="2">
        <v>-1561201.3535754266</v>
      </c>
      <c r="L96" s="2">
        <v>-382790.27365124173</v>
      </c>
      <c r="M96" s="2">
        <v>1042328.3198485109</v>
      </c>
      <c r="N96" s="17">
        <v>0</v>
      </c>
    </row>
    <row r="97" spans="1:14" ht="12.75">
      <c r="A97">
        <v>0.64</v>
      </c>
      <c r="B97" s="2">
        <v>898712.1921062227</v>
      </c>
      <c r="C97" s="2">
        <v>1694166.0871822126</v>
      </c>
      <c r="D97" s="2">
        <v>640722.3291890584</v>
      </c>
      <c r="E97" s="2">
        <v>-387171.12370087276</v>
      </c>
      <c r="F97" s="2">
        <v>2341906.520384325</v>
      </c>
      <c r="G97" s="2">
        <v>11341906.520384327</v>
      </c>
      <c r="H97" s="17">
        <v>0.26021183559825833</v>
      </c>
      <c r="I97" s="2">
        <v>-3231145.423797003</v>
      </c>
      <c r="J97" s="2">
        <v>-1118568.9265383657</v>
      </c>
      <c r="K97" s="2">
        <v>-1529912.0896691256</v>
      </c>
      <c r="L97" s="2">
        <v>-364864.5350653409</v>
      </c>
      <c r="M97" s="2">
        <v>1094748.326614853</v>
      </c>
      <c r="N97" s="17">
        <v>0</v>
      </c>
    </row>
    <row r="98" spans="1:14" ht="12.75">
      <c r="A98">
        <v>0.65</v>
      </c>
      <c r="B98" s="2">
        <v>924592.0586182103</v>
      </c>
      <c r="C98" s="2">
        <v>1741173.8137070623</v>
      </c>
      <c r="D98" s="2">
        <v>665406.6435112039</v>
      </c>
      <c r="E98" s="2">
        <v>-387171.12370087276</v>
      </c>
      <c r="F98" s="2">
        <v>2406184.016138049</v>
      </c>
      <c r="G98" s="2">
        <v>11406184.016138047</v>
      </c>
      <c r="H98" s="17">
        <v>0.2673537795708943</v>
      </c>
      <c r="I98" s="2">
        <v>-3220715.9265968553</v>
      </c>
      <c r="J98" s="2">
        <v>-1100173.3266938732</v>
      </c>
      <c r="K98" s="2">
        <v>-1497498.7838769108</v>
      </c>
      <c r="L98" s="2">
        <v>-346312.65336916235</v>
      </c>
      <c r="M98" s="2">
        <v>1148503.6052559263</v>
      </c>
      <c r="N98" s="17">
        <v>0</v>
      </c>
    </row>
    <row r="99" spans="1:14" ht="12.75">
      <c r="A99">
        <v>0.66</v>
      </c>
      <c r="B99" s="2">
        <v>950647.2491492545</v>
      </c>
      <c r="C99" s="2">
        <v>1788808.1437472706</v>
      </c>
      <c r="D99" s="2">
        <v>690332.8608706546</v>
      </c>
      <c r="E99" s="2">
        <v>-387171.12370087276</v>
      </c>
      <c r="F99" s="2">
        <v>2469839.162601125</v>
      </c>
      <c r="G99" s="2">
        <v>11469839.162601126</v>
      </c>
      <c r="H99" s="17">
        <v>0.27442657362234724</v>
      </c>
      <c r="I99" s="2">
        <v>-3209729.1215432384</v>
      </c>
      <c r="J99" s="2">
        <v>-1077273.6897832067</v>
      </c>
      <c r="K99" s="2">
        <v>-1466267.0645760945</v>
      </c>
      <c r="L99" s="2">
        <v>-325906.1896091192</v>
      </c>
      <c r="M99" s="2">
        <v>1203774.6853655544</v>
      </c>
      <c r="N99" s="17">
        <v>0</v>
      </c>
    </row>
    <row r="100" spans="1:14" ht="12.75">
      <c r="A100">
        <v>0.67</v>
      </c>
      <c r="B100" s="2">
        <v>976966.7798132013</v>
      </c>
      <c r="C100" s="2">
        <v>1835899.7712593565</v>
      </c>
      <c r="D100" s="2">
        <v>715949.0279197665</v>
      </c>
      <c r="E100" s="2">
        <v>-387171.12370087276</v>
      </c>
      <c r="F100" s="2">
        <v>2534969.1209777924</v>
      </c>
      <c r="G100" s="2">
        <v>11534969.120977793</v>
      </c>
      <c r="H100" s="17">
        <v>0.28166323566419915</v>
      </c>
      <c r="I100" s="2">
        <v>-3198197.7314807503</v>
      </c>
      <c r="J100" s="2">
        <v>-1057898.5802171745</v>
      </c>
      <c r="K100" s="2">
        <v>-1432358.9957823881</v>
      </c>
      <c r="L100" s="2">
        <v>-307125.9547407843</v>
      </c>
      <c r="M100" s="2">
        <v>1256779.5684736567</v>
      </c>
      <c r="N100" s="17">
        <v>0</v>
      </c>
    </row>
    <row r="101" spans="1:14" ht="12.75">
      <c r="A101">
        <v>0.68</v>
      </c>
      <c r="B101" s="2">
        <v>1003248.2325962083</v>
      </c>
      <c r="C101" s="2">
        <v>1883210.9582604596</v>
      </c>
      <c r="D101" s="2">
        <v>742171.3657025032</v>
      </c>
      <c r="E101" s="2">
        <v>-387171.12370087276</v>
      </c>
      <c r="F101" s="2">
        <v>2599610.5641751913</v>
      </c>
      <c r="G101" s="2">
        <v>11599610.56417519</v>
      </c>
      <c r="H101" s="17">
        <v>0.2888456182416879</v>
      </c>
      <c r="I101" s="2">
        <v>-3187277.4691674346</v>
      </c>
      <c r="J101" s="2">
        <v>-1035513.9538323996</v>
      </c>
      <c r="K101" s="2">
        <v>-1398737.073964159</v>
      </c>
      <c r="L101" s="2">
        <v>-286371.48283845914</v>
      </c>
      <c r="M101" s="2">
        <v>1313391.6993301688</v>
      </c>
      <c r="N101" s="17">
        <v>0</v>
      </c>
    </row>
    <row r="102" spans="1:14" ht="12.75">
      <c r="A102">
        <v>0.69</v>
      </c>
      <c r="B102" s="2">
        <v>1029350.98151943</v>
      </c>
      <c r="C102" s="2">
        <v>1930663.0954782872</v>
      </c>
      <c r="D102" s="2">
        <v>768770.9103181544</v>
      </c>
      <c r="E102" s="2">
        <v>-387171.12370087276</v>
      </c>
      <c r="F102" s="2">
        <v>2666536.0474931435</v>
      </c>
      <c r="G102" s="2">
        <v>11666536.047493143</v>
      </c>
      <c r="H102" s="17">
        <v>0.29628178305479375</v>
      </c>
      <c r="I102" s="2">
        <v>-3176322.9912518547</v>
      </c>
      <c r="J102" s="2">
        <v>-1014739.1829343672</v>
      </c>
      <c r="K102" s="2">
        <v>-1367810.2631634856</v>
      </c>
      <c r="L102" s="2">
        <v>-264527.2707793261</v>
      </c>
      <c r="M102" s="2">
        <v>1371463.9222135192</v>
      </c>
      <c r="N102" s="17">
        <v>0</v>
      </c>
    </row>
    <row r="103" spans="1:14" ht="12.75">
      <c r="A103">
        <v>0.7</v>
      </c>
      <c r="B103" s="2">
        <v>1055762.934817872</v>
      </c>
      <c r="C103" s="2">
        <v>1978336.562771468</v>
      </c>
      <c r="D103" s="2">
        <v>795637.2112290194</v>
      </c>
      <c r="E103" s="2">
        <v>-387171.12370087276</v>
      </c>
      <c r="F103" s="2">
        <v>2733719.350418237</v>
      </c>
      <c r="G103" s="2">
        <v>11733719.350418238</v>
      </c>
      <c r="H103" s="17">
        <v>0.30374659449091523</v>
      </c>
      <c r="I103" s="2">
        <v>-3164922.888617609</v>
      </c>
      <c r="J103" s="2">
        <v>-991988.7265461655</v>
      </c>
      <c r="K103" s="2">
        <v>-1337203.1518377035</v>
      </c>
      <c r="L103" s="2">
        <v>-244525.4795417123</v>
      </c>
      <c r="M103" s="2">
        <v>1440652.6821339126</v>
      </c>
      <c r="N103" s="17">
        <v>0</v>
      </c>
    </row>
    <row r="104" spans="1:14" ht="12.75">
      <c r="A104">
        <v>0.71</v>
      </c>
      <c r="B104" s="2">
        <v>1082955.073741842</v>
      </c>
      <c r="C104" s="2">
        <v>2027535.7975185323</v>
      </c>
      <c r="D104" s="2">
        <v>823309.5475819779</v>
      </c>
      <c r="E104" s="2">
        <v>-387171.12370087276</v>
      </c>
      <c r="F104" s="2">
        <v>2802448.84642605</v>
      </c>
      <c r="G104" s="2">
        <v>11802448.846426051</v>
      </c>
      <c r="H104" s="17">
        <v>0.31138320515845</v>
      </c>
      <c r="I104" s="2">
        <v>-3153779.109382617</v>
      </c>
      <c r="J104" s="2">
        <v>-967679.778136838</v>
      </c>
      <c r="K104" s="2">
        <v>-1309286.9122237037</v>
      </c>
      <c r="L104" s="2">
        <v>-225404.5361817016</v>
      </c>
      <c r="M104" s="2">
        <v>1508961.340276516</v>
      </c>
      <c r="N104" s="17">
        <v>0</v>
      </c>
    </row>
    <row r="105" spans="1:14" ht="12.75">
      <c r="A105">
        <v>0.72</v>
      </c>
      <c r="B105" s="2">
        <v>1110417.243468226</v>
      </c>
      <c r="C105" s="2">
        <v>2076331.0293202307</v>
      </c>
      <c r="D105" s="2">
        <v>851347.5086628111</v>
      </c>
      <c r="E105" s="2">
        <v>-387171.12370087276</v>
      </c>
      <c r="F105" s="2">
        <v>2870635.9320100467</v>
      </c>
      <c r="G105" s="2">
        <v>11870635.932010047</v>
      </c>
      <c r="H105" s="17">
        <v>0.31895954800111626</v>
      </c>
      <c r="I105" s="2">
        <v>-3144130.806980765</v>
      </c>
      <c r="J105" s="2">
        <v>-947020.4396635897</v>
      </c>
      <c r="K105" s="2">
        <v>-1278395.8806415184</v>
      </c>
      <c r="L105" s="2">
        <v>-202919.29580746265</v>
      </c>
      <c r="M105" s="2">
        <v>1576806.0768579245</v>
      </c>
      <c r="N105" s="17">
        <v>0</v>
      </c>
    </row>
    <row r="106" spans="1:14" ht="12.75">
      <c r="A106">
        <v>0.73</v>
      </c>
      <c r="B106" s="2">
        <v>1138301.3303408693</v>
      </c>
      <c r="C106" s="2">
        <v>2125471.587153717</v>
      </c>
      <c r="D106" s="2">
        <v>879924.3855765627</v>
      </c>
      <c r="E106" s="2">
        <v>-387171.12370087276</v>
      </c>
      <c r="F106" s="2">
        <v>2941071.666299524</v>
      </c>
      <c r="G106" s="2">
        <v>11941071.666299524</v>
      </c>
      <c r="H106" s="17">
        <v>0.3267857406999471</v>
      </c>
      <c r="I106" s="2">
        <v>-3134383.048419579</v>
      </c>
      <c r="J106" s="2">
        <v>-925406.4749356129</v>
      </c>
      <c r="K106" s="2">
        <v>-1250256.9857301395</v>
      </c>
      <c r="L106" s="2">
        <v>-180136.0340288172</v>
      </c>
      <c r="M106" s="2">
        <v>1640129.6510890045</v>
      </c>
      <c r="N106" s="17">
        <v>0</v>
      </c>
    </row>
    <row r="107" spans="1:14" ht="12.75">
      <c r="A107">
        <v>0.74</v>
      </c>
      <c r="B107" s="2">
        <v>1167073.96986874</v>
      </c>
      <c r="C107" s="2">
        <v>2174690.9960033367</v>
      </c>
      <c r="D107" s="2">
        <v>908703.3645673565</v>
      </c>
      <c r="E107" s="2">
        <v>-387171.12370087276</v>
      </c>
      <c r="F107" s="2">
        <v>3012260.8360565505</v>
      </c>
      <c r="G107" s="2">
        <v>12012260.836056551</v>
      </c>
      <c r="H107" s="17">
        <v>0.33469564845072786</v>
      </c>
      <c r="I107" s="2">
        <v>-3125240.0822969684</v>
      </c>
      <c r="J107" s="2">
        <v>-905180.7229376978</v>
      </c>
      <c r="K107" s="2">
        <v>-1219771.2740464085</v>
      </c>
      <c r="L107" s="2">
        <v>-159480.21692610966</v>
      </c>
      <c r="M107" s="2">
        <v>1709983.555653393</v>
      </c>
      <c r="N107" s="17">
        <v>0</v>
      </c>
    </row>
    <row r="108" spans="1:14" ht="12.75">
      <c r="A108">
        <v>0.75</v>
      </c>
      <c r="B108" s="2">
        <v>1195520.5738877906</v>
      </c>
      <c r="C108" s="2">
        <v>2226195.297188112</v>
      </c>
      <c r="D108" s="2">
        <v>938592.874852301</v>
      </c>
      <c r="E108" s="2">
        <v>-387171.12370087276</v>
      </c>
      <c r="F108" s="2">
        <v>3083016.503485687</v>
      </c>
      <c r="G108" s="2">
        <v>12083016.503485687</v>
      </c>
      <c r="H108" s="17">
        <v>0.34255738927618745</v>
      </c>
      <c r="I108" s="2">
        <v>-3115226.8657106813</v>
      </c>
      <c r="J108" s="2">
        <v>-883807.7602157593</v>
      </c>
      <c r="K108" s="2">
        <v>-1187004.4040503427</v>
      </c>
      <c r="L108" s="2">
        <v>-134349.07148824236</v>
      </c>
      <c r="M108" s="2">
        <v>1779291.677262989</v>
      </c>
      <c r="N108" s="17">
        <v>0</v>
      </c>
    </row>
    <row r="109" spans="1:14" ht="12.75">
      <c r="A109">
        <v>0.76</v>
      </c>
      <c r="B109" s="2">
        <v>1224866.984037093</v>
      </c>
      <c r="C109" s="2">
        <v>2277566.47447477</v>
      </c>
      <c r="D109" s="2">
        <v>969708.9499417995</v>
      </c>
      <c r="E109" s="2">
        <v>-387171.12370087276</v>
      </c>
      <c r="F109" s="2">
        <v>3156109.0073369266</v>
      </c>
      <c r="G109" s="2">
        <v>12156109.007336926</v>
      </c>
      <c r="H109" s="17">
        <v>0.3506787785929919</v>
      </c>
      <c r="I109" s="2">
        <v>-3104999.808578381</v>
      </c>
      <c r="J109" s="2">
        <v>-858350.7000136521</v>
      </c>
      <c r="K109" s="2">
        <v>-1161307.6535831557</v>
      </c>
      <c r="L109" s="2">
        <v>-107749.18383045353</v>
      </c>
      <c r="M109" s="2">
        <v>1861167.63486596</v>
      </c>
      <c r="N109" s="17">
        <v>0</v>
      </c>
    </row>
    <row r="110" spans="1:14" ht="12.75">
      <c r="A110">
        <v>0.77</v>
      </c>
      <c r="B110" s="2">
        <v>1254762.117304602</v>
      </c>
      <c r="C110" s="2">
        <v>2328931.505917414</v>
      </c>
      <c r="D110" s="2">
        <v>1000949.5347129898</v>
      </c>
      <c r="E110" s="2">
        <v>-387171.12370087276</v>
      </c>
      <c r="F110" s="2">
        <v>3230747.2748027607</v>
      </c>
      <c r="G110" s="2">
        <v>12230747.274802761</v>
      </c>
      <c r="H110" s="17">
        <v>0.35897191942252893</v>
      </c>
      <c r="I110" s="2">
        <v>-3093915.1219567675</v>
      </c>
      <c r="J110" s="2">
        <v>-834393.3441256973</v>
      </c>
      <c r="K110" s="2">
        <v>-1128317.6651936527</v>
      </c>
      <c r="L110" s="2">
        <v>-84873.07707780712</v>
      </c>
      <c r="M110" s="2">
        <v>1938093.0342277922</v>
      </c>
      <c r="N110" s="17">
        <v>0</v>
      </c>
    </row>
    <row r="111" spans="1:14" ht="12.75">
      <c r="A111">
        <v>0.78</v>
      </c>
      <c r="B111" s="2">
        <v>1285685.3090949152</v>
      </c>
      <c r="C111" s="2">
        <v>2381303.6363629433</v>
      </c>
      <c r="D111" s="2">
        <v>1033340.3646286224</v>
      </c>
      <c r="E111" s="2">
        <v>-387171.12370087276</v>
      </c>
      <c r="F111" s="2">
        <v>3307096.63008851</v>
      </c>
      <c r="G111" s="2">
        <v>12307096.63008851</v>
      </c>
      <c r="H111" s="17">
        <v>0.36745518112094555</v>
      </c>
      <c r="I111" s="2">
        <v>-3084414.764524634</v>
      </c>
      <c r="J111" s="2">
        <v>-810363.6122757777</v>
      </c>
      <c r="K111" s="2">
        <v>-1100427.1313233187</v>
      </c>
      <c r="L111" s="2">
        <v>-58772.21468524855</v>
      </c>
      <c r="M111" s="2">
        <v>2032336.6437029908</v>
      </c>
      <c r="N111" s="17">
        <v>0</v>
      </c>
    </row>
    <row r="112" spans="1:14" ht="12.75">
      <c r="A112">
        <v>0.79</v>
      </c>
      <c r="B112" s="2">
        <v>1317648.8892175746</v>
      </c>
      <c r="C112" s="2">
        <v>2435842.7079672795</v>
      </c>
      <c r="D112" s="2">
        <v>1066207.6360943385</v>
      </c>
      <c r="E112" s="2">
        <v>-387171.12370087276</v>
      </c>
      <c r="F112" s="2">
        <v>3385581.398398204</v>
      </c>
      <c r="G112" s="2">
        <v>12385581.398398204</v>
      </c>
      <c r="H112" s="17">
        <v>0.3761757109331338</v>
      </c>
      <c r="I112" s="2">
        <v>-3074591.042465612</v>
      </c>
      <c r="J112" s="2">
        <v>-783916.4710797204</v>
      </c>
      <c r="K112" s="2">
        <v>-1068522.9773771474</v>
      </c>
      <c r="L112" s="2">
        <v>-32547.37511038422</v>
      </c>
      <c r="M112" s="2">
        <v>2130193.3205432254</v>
      </c>
      <c r="N112" s="17">
        <v>0</v>
      </c>
    </row>
    <row r="113" spans="1:14" ht="12.75">
      <c r="A113">
        <v>0.8</v>
      </c>
      <c r="B113" s="2">
        <v>1349371.365573883</v>
      </c>
      <c r="C113" s="2">
        <v>2490758.8225460593</v>
      </c>
      <c r="D113" s="2">
        <v>1100373.0084338605</v>
      </c>
      <c r="E113" s="2">
        <v>-387171.12370087276</v>
      </c>
      <c r="F113" s="2">
        <v>3464891.228572616</v>
      </c>
      <c r="G113" s="2">
        <v>12464891.228572614</v>
      </c>
      <c r="H113" s="17">
        <v>0.38498791428584617</v>
      </c>
      <c r="I113" s="2">
        <v>-3064574.189355532</v>
      </c>
      <c r="J113" s="2">
        <v>-757615.4777026625</v>
      </c>
      <c r="K113" s="2">
        <v>-1034401.9031417355</v>
      </c>
      <c r="L113" s="2">
        <v>-8796.769165403219</v>
      </c>
      <c r="M113" s="2">
        <v>2233496.3108828</v>
      </c>
      <c r="N113" s="17">
        <v>0</v>
      </c>
    </row>
    <row r="114" spans="1:14" ht="12.75">
      <c r="A114">
        <v>0.81</v>
      </c>
      <c r="B114" s="2">
        <v>1382485.884334865</v>
      </c>
      <c r="C114" s="2">
        <v>2547460.5806826954</v>
      </c>
      <c r="D114" s="2">
        <v>1135783.777992065</v>
      </c>
      <c r="E114" s="2">
        <v>-387171.12370087276</v>
      </c>
      <c r="F114" s="2">
        <v>3547582.7321944744</v>
      </c>
      <c r="G114" s="2">
        <v>12547582.732194474</v>
      </c>
      <c r="H114" s="17">
        <v>0.3941758591327194</v>
      </c>
      <c r="I114" s="2">
        <v>-3055256.666220968</v>
      </c>
      <c r="J114" s="2">
        <v>-729777.5154042842</v>
      </c>
      <c r="K114" s="2">
        <v>-997938.7589638327</v>
      </c>
      <c r="L114" s="2">
        <v>21921.95803759876</v>
      </c>
      <c r="M114" s="2">
        <v>2339008.869064601</v>
      </c>
      <c r="N114" s="17">
        <v>0</v>
      </c>
    </row>
    <row r="115" spans="1:14" ht="12.75">
      <c r="A115">
        <v>0.82</v>
      </c>
      <c r="B115" s="2">
        <v>1416602.535343447</v>
      </c>
      <c r="C115" s="2">
        <v>2604786.523620584</v>
      </c>
      <c r="D115" s="2">
        <v>1172502.103774952</v>
      </c>
      <c r="E115" s="2">
        <v>-387171.12370087276</v>
      </c>
      <c r="F115" s="2">
        <v>3631706.5181464357</v>
      </c>
      <c r="G115" s="2">
        <v>12631706.518146437</v>
      </c>
      <c r="H115" s="17">
        <v>0.4035229464607151</v>
      </c>
      <c r="I115" s="2">
        <v>-3046468.4603506355</v>
      </c>
      <c r="J115" s="2">
        <v>-701598.4951151243</v>
      </c>
      <c r="K115" s="2">
        <v>-961874.3748375346</v>
      </c>
      <c r="L115" s="2">
        <v>50440.83234972022</v>
      </c>
      <c r="M115" s="2">
        <v>2450146.7074099015</v>
      </c>
      <c r="N115" s="17">
        <v>0</v>
      </c>
    </row>
    <row r="116" spans="1:14" ht="12.75">
      <c r="A116">
        <v>0.83</v>
      </c>
      <c r="B116" s="2">
        <v>1451116.8534203845</v>
      </c>
      <c r="C116" s="2">
        <v>2664186.5444703684</v>
      </c>
      <c r="D116" s="2">
        <v>1211007.8894645507</v>
      </c>
      <c r="E116" s="2">
        <v>-387171.12370087276</v>
      </c>
      <c r="F116" s="2">
        <v>3718754.8810166675</v>
      </c>
      <c r="G116" s="2">
        <v>12718754.881016668</v>
      </c>
      <c r="H116" s="17">
        <v>0.41319498677962974</v>
      </c>
      <c r="I116" s="2">
        <v>-3037875.254448063</v>
      </c>
      <c r="J116" s="2">
        <v>-672647.341043497</v>
      </c>
      <c r="K116" s="2">
        <v>-923899.4709304805</v>
      </c>
      <c r="L116" s="2">
        <v>78483.46426894459</v>
      </c>
      <c r="M116" s="2">
        <v>2565342.8923518676</v>
      </c>
      <c r="N116" s="17">
        <v>0</v>
      </c>
    </row>
    <row r="117" spans="1:14" ht="12.75">
      <c r="A117">
        <v>0.84</v>
      </c>
      <c r="B117" s="2">
        <v>1487400.361492966</v>
      </c>
      <c r="C117" s="2">
        <v>2724311.615783096</v>
      </c>
      <c r="D117" s="2">
        <v>1250586.5451523515</v>
      </c>
      <c r="E117" s="2">
        <v>-387171.12370087276</v>
      </c>
      <c r="F117" s="2">
        <v>3809846.8326018974</v>
      </c>
      <c r="G117" s="2">
        <v>12809846.832601897</v>
      </c>
      <c r="H117" s="17">
        <v>0.42331631473354414</v>
      </c>
      <c r="I117" s="2">
        <v>-3028968.4473870825</v>
      </c>
      <c r="J117" s="2">
        <v>-642421.5085010373</v>
      </c>
      <c r="K117" s="2">
        <v>-887504.7834581773</v>
      </c>
      <c r="L117" s="2">
        <v>107960.7807042499</v>
      </c>
      <c r="M117" s="2">
        <v>2690426.330704608</v>
      </c>
      <c r="N117" s="17">
        <v>0</v>
      </c>
    </row>
    <row r="118" spans="1:14" ht="12.75">
      <c r="A118">
        <v>0.85</v>
      </c>
      <c r="B118" s="2">
        <v>1525244.0855725226</v>
      </c>
      <c r="C118" s="2">
        <v>2787937.061452831</v>
      </c>
      <c r="D118" s="2">
        <v>1291884.356209265</v>
      </c>
      <c r="E118" s="2">
        <v>-372295.3137101874</v>
      </c>
      <c r="F118" s="2">
        <v>3902847.9000510667</v>
      </c>
      <c r="G118" s="2">
        <v>12902847.900051067</v>
      </c>
      <c r="H118" s="17">
        <v>0.43364976667234073</v>
      </c>
      <c r="I118" s="2">
        <v>-3020995.5393574424</v>
      </c>
      <c r="J118" s="2">
        <v>-614244.4021797538</v>
      </c>
      <c r="K118" s="2">
        <v>-843966.5262331521</v>
      </c>
      <c r="L118" s="2">
        <v>144286.09329893327</v>
      </c>
      <c r="M118" s="2">
        <v>2834777.9319601934</v>
      </c>
      <c r="N118" s="17">
        <v>0</v>
      </c>
    </row>
    <row r="119" spans="1:14" ht="12.75">
      <c r="A119">
        <v>0.86</v>
      </c>
      <c r="B119" s="2">
        <v>1564652.1381764086</v>
      </c>
      <c r="C119" s="2">
        <v>2852523.9312883057</v>
      </c>
      <c r="D119" s="2">
        <v>1335233.6534559112</v>
      </c>
      <c r="E119" s="2">
        <v>-262071.95990242134</v>
      </c>
      <c r="F119" s="2">
        <v>4000281.935364736</v>
      </c>
      <c r="G119" s="2">
        <v>13000281.935364736</v>
      </c>
      <c r="H119" s="17">
        <v>0.4444757705960818</v>
      </c>
      <c r="I119" s="2">
        <v>-3012497.4178432017</v>
      </c>
      <c r="J119" s="2">
        <v>-583389.4891474986</v>
      </c>
      <c r="K119" s="2">
        <v>-794817.7931561517</v>
      </c>
      <c r="L119" s="2">
        <v>174256.615607385</v>
      </c>
      <c r="M119" s="2">
        <v>2983748.5326802223</v>
      </c>
      <c r="N119" s="17">
        <v>0</v>
      </c>
    </row>
    <row r="120" spans="1:14" ht="12.75">
      <c r="A120">
        <v>0.87</v>
      </c>
      <c r="B120" s="2">
        <v>1606210.9421731448</v>
      </c>
      <c r="C120" s="2">
        <v>2919774.6777071506</v>
      </c>
      <c r="D120" s="2">
        <v>1380402.727848215</v>
      </c>
      <c r="E120" s="2">
        <v>-145609.76619817386</v>
      </c>
      <c r="F120" s="2">
        <v>4101545.89375498</v>
      </c>
      <c r="G120" s="2">
        <v>13101545.893754981</v>
      </c>
      <c r="H120" s="17">
        <v>0.45572732152833106</v>
      </c>
      <c r="I120" s="2">
        <v>-3003283.8361071777</v>
      </c>
      <c r="J120" s="2">
        <v>-550588.3963215871</v>
      </c>
      <c r="K120" s="2">
        <v>-746369.5553318699</v>
      </c>
      <c r="L120" s="2">
        <v>204731.87074949942</v>
      </c>
      <c r="M120" s="2">
        <v>3146865.956845646</v>
      </c>
      <c r="N120" s="17">
        <v>0</v>
      </c>
    </row>
    <row r="121" spans="1:14" ht="12.75">
      <c r="A121">
        <v>0.88</v>
      </c>
      <c r="B121" s="2">
        <v>1649246.422307102</v>
      </c>
      <c r="C121" s="2">
        <v>2988258.0115387286</v>
      </c>
      <c r="D121" s="2">
        <v>1429511.1143015984</v>
      </c>
      <c r="E121" s="2">
        <v>-22425.13281321316</v>
      </c>
      <c r="F121" s="2">
        <v>4208638.624608049</v>
      </c>
      <c r="G121" s="2">
        <v>13208638.624608047</v>
      </c>
      <c r="H121" s="17">
        <v>0.46762651384533876</v>
      </c>
      <c r="I121" s="2">
        <v>-2994949.8111997107</v>
      </c>
      <c r="J121" s="2">
        <v>-514042.9439061974</v>
      </c>
      <c r="K121" s="2">
        <v>-690637.321933579</v>
      </c>
      <c r="L121" s="2">
        <v>241277.4043650842</v>
      </c>
      <c r="M121" s="2">
        <v>3313456.648580325</v>
      </c>
      <c r="N121" s="17">
        <v>0</v>
      </c>
    </row>
    <row r="122" spans="1:14" ht="12.75">
      <c r="A122">
        <v>0.89</v>
      </c>
      <c r="B122" s="2">
        <v>1694848.251500708</v>
      </c>
      <c r="C122" s="2">
        <v>3061139.479286683</v>
      </c>
      <c r="D122" s="2">
        <v>1480711.6190171107</v>
      </c>
      <c r="E122" s="2">
        <v>108176.14018399478</v>
      </c>
      <c r="F122" s="2">
        <v>4317647.206299831</v>
      </c>
      <c r="G122" s="2">
        <v>13317647.20629983</v>
      </c>
      <c r="H122" s="17">
        <v>0.479738578477759</v>
      </c>
      <c r="I122" s="2">
        <v>-2987023.524251158</v>
      </c>
      <c r="J122" s="2">
        <v>-478012.78221865115</v>
      </c>
      <c r="K122" s="2">
        <v>-640717.7810059065</v>
      </c>
      <c r="L122" s="2">
        <v>281105.55755654443</v>
      </c>
      <c r="M122" s="2">
        <v>3511980.6264154096</v>
      </c>
      <c r="N122" s="17">
        <v>0</v>
      </c>
    </row>
    <row r="123" spans="1:14" ht="12.75">
      <c r="A123">
        <v>0.9</v>
      </c>
      <c r="B123" s="2">
        <v>1743759.36778358</v>
      </c>
      <c r="C123" s="2">
        <v>3139538.9334017364</v>
      </c>
      <c r="D123" s="2">
        <v>1535504.819549214</v>
      </c>
      <c r="E123" s="2">
        <v>249115.6586912541</v>
      </c>
      <c r="F123" s="2">
        <v>4439498.297831974</v>
      </c>
      <c r="G123" s="2">
        <v>13439498.297831973</v>
      </c>
      <c r="H123" s="17">
        <v>0.49327758864799714</v>
      </c>
      <c r="I123" s="2">
        <v>-2978427.469708859</v>
      </c>
      <c r="J123" s="2">
        <v>-433996.8841138886</v>
      </c>
      <c r="K123" s="2">
        <v>-580390.5517430553</v>
      </c>
      <c r="L123" s="2">
        <v>327518.9250949358</v>
      </c>
      <c r="M123" s="2">
        <v>3748935.583552017</v>
      </c>
      <c r="N123" s="17">
        <v>0</v>
      </c>
    </row>
    <row r="124" spans="1:14" ht="12.75">
      <c r="A124">
        <v>0.91</v>
      </c>
      <c r="B124" s="2">
        <v>1795529.428546127</v>
      </c>
      <c r="C124" s="2">
        <v>3220460.04471298</v>
      </c>
      <c r="D124" s="2">
        <v>1594860.476908996</v>
      </c>
      <c r="E124" s="2">
        <v>406709.31528539665</v>
      </c>
      <c r="F124" s="2">
        <v>4566379.547784855</v>
      </c>
      <c r="G124" s="2">
        <v>13566379.547784854</v>
      </c>
      <c r="H124" s="17">
        <v>0.5073755053094283</v>
      </c>
      <c r="I124" s="2">
        <v>-2970836.65941243</v>
      </c>
      <c r="J124" s="2">
        <v>-387628.0327366433</v>
      </c>
      <c r="K124" s="2">
        <v>-522358.12065740756</v>
      </c>
      <c r="L124" s="2">
        <v>375588.966450845</v>
      </c>
      <c r="M124" s="2">
        <v>4049081.1316670612</v>
      </c>
      <c r="N124" s="17">
        <v>0</v>
      </c>
    </row>
    <row r="125" spans="1:14" ht="12.75">
      <c r="A125">
        <v>0.92</v>
      </c>
      <c r="B125" s="2">
        <v>1851594.1562845022</v>
      </c>
      <c r="C125" s="2">
        <v>3309640.6076745675</v>
      </c>
      <c r="D125" s="2">
        <v>1660021.4298608124</v>
      </c>
      <c r="E125" s="2">
        <v>580107.4314536423</v>
      </c>
      <c r="F125" s="2">
        <v>4707912.382923454</v>
      </c>
      <c r="G125" s="2">
        <v>13707912.382923454</v>
      </c>
      <c r="H125" s="17">
        <v>0.5231013758803839</v>
      </c>
      <c r="I125" s="2">
        <v>-2961696.399457553</v>
      </c>
      <c r="J125" s="2">
        <v>-341578.738698567</v>
      </c>
      <c r="K125" s="2">
        <v>-457433.63695423515</v>
      </c>
      <c r="L125" s="2">
        <v>426116.4492506642</v>
      </c>
      <c r="M125" s="2">
        <v>4451717.248482124</v>
      </c>
      <c r="N125" s="17">
        <v>0</v>
      </c>
    </row>
    <row r="126" spans="1:14" ht="12.75">
      <c r="A126">
        <v>0.93</v>
      </c>
      <c r="B126" s="2">
        <v>1913751.2294379766</v>
      </c>
      <c r="C126" s="2">
        <v>3405546.7932879045</v>
      </c>
      <c r="D126" s="2">
        <v>1733679.6645730718</v>
      </c>
      <c r="E126" s="2">
        <v>773802.5935242595</v>
      </c>
      <c r="F126" s="2">
        <v>4859460.907656519</v>
      </c>
      <c r="G126" s="2">
        <v>13859460.907656519</v>
      </c>
      <c r="H126" s="17">
        <v>0.5399401008507243</v>
      </c>
      <c r="I126" s="2">
        <v>-2953856.747880484</v>
      </c>
      <c r="J126" s="2">
        <v>-282014.96514856437</v>
      </c>
      <c r="K126" s="2">
        <v>-377589.2703504582</v>
      </c>
      <c r="L126" s="2">
        <v>486942.35878189804</v>
      </c>
      <c r="M126" s="2">
        <v>4612828.876299127</v>
      </c>
      <c r="N126" s="17">
        <v>0</v>
      </c>
    </row>
    <row r="127" spans="1:14" ht="12.75">
      <c r="A127">
        <v>0.94</v>
      </c>
      <c r="B127" s="2">
        <v>1981241.8011304024</v>
      </c>
      <c r="C127" s="2">
        <v>3509855.288875444</v>
      </c>
      <c r="D127" s="2">
        <v>1814462.2703250574</v>
      </c>
      <c r="E127" s="2">
        <v>993138.5835614633</v>
      </c>
      <c r="F127" s="2">
        <v>5027388.319386574</v>
      </c>
      <c r="G127" s="2">
        <v>14027388.319386574</v>
      </c>
      <c r="H127" s="17">
        <v>0.5585987021540638</v>
      </c>
      <c r="I127" s="2">
        <v>-2945159.99523227</v>
      </c>
      <c r="J127" s="2">
        <v>-216355.18302959335</v>
      </c>
      <c r="K127" s="2">
        <v>-299601.4555919873</v>
      </c>
      <c r="L127" s="2">
        <v>547665.9088160812</v>
      </c>
      <c r="M127" s="2">
        <v>4612828.876299127</v>
      </c>
      <c r="N127" s="17">
        <v>0</v>
      </c>
    </row>
    <row r="128" spans="1:14" ht="12.75">
      <c r="A128">
        <v>0.95</v>
      </c>
      <c r="B128" s="2">
        <v>2057329.043051997</v>
      </c>
      <c r="C128" s="2">
        <v>3624152.691029614</v>
      </c>
      <c r="D128" s="2">
        <v>1906881.1201365376</v>
      </c>
      <c r="E128" s="2">
        <v>1249912.485945888</v>
      </c>
      <c r="F128" s="2">
        <v>5213107.299092772</v>
      </c>
      <c r="G128" s="2">
        <v>14213107.299092771</v>
      </c>
      <c r="H128" s="17">
        <v>0.5792341443436414</v>
      </c>
      <c r="I128" s="2">
        <v>-2937692.5946958675</v>
      </c>
      <c r="J128" s="2">
        <v>-140680.96660724268</v>
      </c>
      <c r="K128" s="2">
        <v>-206639.10278697807</v>
      </c>
      <c r="L128" s="2">
        <v>620983.8127504237</v>
      </c>
      <c r="M128" s="2">
        <v>4612828.876299127</v>
      </c>
      <c r="N128" s="17">
        <v>0</v>
      </c>
    </row>
    <row r="129" spans="1:14" ht="12.75">
      <c r="A129">
        <v>0.96</v>
      </c>
      <c r="B129" s="2">
        <v>2145002.4624891775</v>
      </c>
      <c r="C129" s="2">
        <v>3759366.8706891495</v>
      </c>
      <c r="D129" s="2">
        <v>2017245.0382116197</v>
      </c>
      <c r="E129" s="2">
        <v>1557998.60631251</v>
      </c>
      <c r="F129" s="2">
        <v>5432653.984606498</v>
      </c>
      <c r="G129" s="2">
        <v>14432653.984606497</v>
      </c>
      <c r="H129" s="17">
        <v>0.6036282205118331</v>
      </c>
      <c r="I129" s="2">
        <v>-2929932.7248172145</v>
      </c>
      <c r="J129" s="2">
        <v>-58843.720844552605</v>
      </c>
      <c r="K129" s="2">
        <v>-101757.51943555697</v>
      </c>
      <c r="L129" s="2">
        <v>717091.6874914971</v>
      </c>
      <c r="M129" s="2">
        <v>4612828.876299127</v>
      </c>
      <c r="N129" s="17">
        <v>0</v>
      </c>
    </row>
    <row r="130" spans="1:14" ht="12.75">
      <c r="A130">
        <v>0.97</v>
      </c>
      <c r="B130" s="2">
        <v>2254243.9565970553</v>
      </c>
      <c r="C130" s="2">
        <v>3918494.132986952</v>
      </c>
      <c r="D130" s="2">
        <v>2156326.7383146486</v>
      </c>
      <c r="E130" s="2">
        <v>1944373.3659246047</v>
      </c>
      <c r="F130" s="2">
        <v>5701791.491097584</v>
      </c>
      <c r="G130" s="2">
        <v>14701791.491097584</v>
      </c>
      <c r="H130" s="17">
        <v>0.6335323878997317</v>
      </c>
      <c r="I130" s="2">
        <v>-2922159.2468961934</v>
      </c>
      <c r="J130" s="2">
        <v>31110.505717957505</v>
      </c>
      <c r="K130" s="2">
        <v>32866.083106222584</v>
      </c>
      <c r="L130" s="2">
        <v>836033.8919301037</v>
      </c>
      <c r="M130" s="2">
        <v>4612828.876299127</v>
      </c>
      <c r="N130" s="17">
        <v>0</v>
      </c>
    </row>
    <row r="131" spans="1:14" ht="12.75">
      <c r="A131">
        <v>0.98</v>
      </c>
      <c r="B131" s="2">
        <v>2396093.582504966</v>
      </c>
      <c r="C131" s="2">
        <v>4122000.2915068273</v>
      </c>
      <c r="D131" s="2">
        <v>2346104.472874077</v>
      </c>
      <c r="E131" s="2">
        <v>2481004.334481447</v>
      </c>
      <c r="F131" s="2">
        <v>6055293.328378597</v>
      </c>
      <c r="G131" s="2">
        <v>15055293.328378597</v>
      </c>
      <c r="H131" s="17">
        <v>0.6728103698198441</v>
      </c>
      <c r="I131" s="2">
        <v>-2914901.182499766</v>
      </c>
      <c r="J131" s="2">
        <v>151040.64229000497</v>
      </c>
      <c r="K131" s="2">
        <v>232872.28688927088</v>
      </c>
      <c r="L131" s="2">
        <v>974235.4525882709</v>
      </c>
      <c r="M131" s="2">
        <v>4612828.876299127</v>
      </c>
      <c r="N131" s="17">
        <v>1</v>
      </c>
    </row>
    <row r="132" spans="1:14" ht="12.75">
      <c r="A132">
        <v>0.99</v>
      </c>
      <c r="B132" s="2">
        <v>2609717.2283466132</v>
      </c>
      <c r="C132" s="2">
        <v>4429133.189496238</v>
      </c>
      <c r="D132" s="2">
        <v>2646075.2718335316</v>
      </c>
      <c r="E132" s="2">
        <v>3373342.3012024434</v>
      </c>
      <c r="F132" s="2">
        <v>6599470.371270921</v>
      </c>
      <c r="G132" s="2">
        <v>15599470.371270921</v>
      </c>
      <c r="H132" s="17">
        <v>0.733274485696769</v>
      </c>
      <c r="I132" s="2">
        <v>-2907507.8693208834</v>
      </c>
      <c r="J132" s="2">
        <v>393449.5603095579</v>
      </c>
      <c r="K132" s="2">
        <v>509295.839016206</v>
      </c>
      <c r="L132" s="2">
        <v>1227102.2265974425</v>
      </c>
      <c r="M132" s="2">
        <v>4612828.876299127</v>
      </c>
      <c r="N132" s="17">
        <v>1</v>
      </c>
    </row>
    <row r="133" spans="1:14" ht="12.75">
      <c r="A133">
        <v>0.991</v>
      </c>
      <c r="B133" s="2">
        <v>2639793.7552892617</v>
      </c>
      <c r="C133" s="2">
        <v>4473004.922735376</v>
      </c>
      <c r="D133" s="2">
        <v>2690418.283110301</v>
      </c>
      <c r="E133" s="2">
        <v>3504739.372060081</v>
      </c>
      <c r="F133" s="2">
        <v>6676568.972107944</v>
      </c>
      <c r="G133" s="2">
        <v>15676568.972107943</v>
      </c>
      <c r="H133" s="17">
        <v>0.7418409969008827</v>
      </c>
      <c r="I133" s="2">
        <v>-2906702.4755401458</v>
      </c>
      <c r="J133" s="2">
        <v>444151.51832531986</v>
      </c>
      <c r="K133" s="2">
        <v>558654.9506932638</v>
      </c>
      <c r="L133" s="2">
        <v>1251377.070262092</v>
      </c>
      <c r="M133" s="2">
        <v>4612828.876299127</v>
      </c>
      <c r="N133" s="17">
        <v>1</v>
      </c>
    </row>
    <row r="134" spans="1:14" ht="12.75">
      <c r="A134">
        <v>0.992</v>
      </c>
      <c r="B134" s="2">
        <v>2673328.210687769</v>
      </c>
      <c r="C134" s="2">
        <v>4521086.166295812</v>
      </c>
      <c r="D134" s="2">
        <v>2738388.179626314</v>
      </c>
      <c r="E134" s="2">
        <v>3649832.7637956766</v>
      </c>
      <c r="F134" s="2">
        <v>6759497.390370101</v>
      </c>
      <c r="G134" s="2">
        <v>15759497.3903701</v>
      </c>
      <c r="H134" s="17">
        <v>0.7510552655966779</v>
      </c>
      <c r="I134" s="2">
        <v>-2905731.3264885345</v>
      </c>
      <c r="J134" s="2">
        <v>480648.30401244655</v>
      </c>
      <c r="K134" s="2">
        <v>616732.5424449191</v>
      </c>
      <c r="L134" s="2">
        <v>1275323.427063608</v>
      </c>
      <c r="M134" s="2">
        <v>4612828.876299127</v>
      </c>
      <c r="N134" s="17">
        <v>1</v>
      </c>
    </row>
    <row r="135" spans="1:14" ht="12.75">
      <c r="A135">
        <v>0.993</v>
      </c>
      <c r="B135" s="2">
        <v>2712041.73190965</v>
      </c>
      <c r="C135" s="2">
        <v>4571641.307941444</v>
      </c>
      <c r="D135" s="2">
        <v>2792482.9721114817</v>
      </c>
      <c r="E135" s="2">
        <v>3823020.8213600162</v>
      </c>
      <c r="F135" s="2">
        <v>6848537.780597823</v>
      </c>
      <c r="G135" s="2">
        <v>15848537.78059782</v>
      </c>
      <c r="H135" s="17">
        <v>0.7609486422886469</v>
      </c>
      <c r="I135" s="2">
        <v>-2905110.835359841</v>
      </c>
      <c r="J135" s="2">
        <v>531321.9979762671</v>
      </c>
      <c r="K135" s="2">
        <v>666433.7275429438</v>
      </c>
      <c r="L135" s="2">
        <v>1323233.9986963812</v>
      </c>
      <c r="M135" s="2">
        <v>4612828.876299127</v>
      </c>
      <c r="N135" s="17">
        <v>1</v>
      </c>
    </row>
    <row r="136" spans="1:14" ht="12.75">
      <c r="A136">
        <v>0.994</v>
      </c>
      <c r="B136" s="2">
        <v>2754369.7300233063</v>
      </c>
      <c r="C136" s="2">
        <v>4626459.424942845</v>
      </c>
      <c r="D136" s="2">
        <v>2855808.4029491474</v>
      </c>
      <c r="E136" s="2">
        <v>4029976.5555175915</v>
      </c>
      <c r="F136" s="2">
        <v>6950280.8888909165</v>
      </c>
      <c r="G136" s="2">
        <v>15950280.888890916</v>
      </c>
      <c r="H136" s="17">
        <v>0.7722534320989908</v>
      </c>
      <c r="I136" s="2">
        <v>-2904468.8373935497</v>
      </c>
      <c r="J136" s="2">
        <v>572809.3216709236</v>
      </c>
      <c r="K136" s="2">
        <v>717605.6839967744</v>
      </c>
      <c r="L136" s="2">
        <v>1388426.8155145573</v>
      </c>
      <c r="M136" s="2">
        <v>4612828.876299127</v>
      </c>
      <c r="N136" s="17">
        <v>1</v>
      </c>
    </row>
    <row r="137" spans="1:14" ht="12.75">
      <c r="A137">
        <v>0.995</v>
      </c>
      <c r="B137" s="2">
        <v>2803715.5844315933</v>
      </c>
      <c r="C137" s="2">
        <v>4691927.473871388</v>
      </c>
      <c r="D137" s="2">
        <v>2923255.844192468</v>
      </c>
      <c r="E137" s="2">
        <v>4256331.104734161</v>
      </c>
      <c r="F137" s="2">
        <v>7076211.226729715</v>
      </c>
      <c r="G137" s="2">
        <v>16076211.226729715</v>
      </c>
      <c r="H137" s="17">
        <v>0.7862456918588573</v>
      </c>
      <c r="I137" s="2">
        <v>-2903713.051600018</v>
      </c>
      <c r="J137" s="2">
        <v>632769.6977669516</v>
      </c>
      <c r="K137" s="2">
        <v>786856.7684109245</v>
      </c>
      <c r="L137" s="2">
        <v>1450558.2439555975</v>
      </c>
      <c r="M137" s="2">
        <v>4612828.876299127</v>
      </c>
      <c r="N137" s="17">
        <v>1</v>
      </c>
    </row>
    <row r="138" spans="1:14" ht="12.75">
      <c r="A138">
        <v>0.996</v>
      </c>
      <c r="B138" s="2">
        <v>2859548.107908658</v>
      </c>
      <c r="C138" s="2">
        <v>4769714.693094197</v>
      </c>
      <c r="D138" s="2">
        <v>3012690.015527315</v>
      </c>
      <c r="E138" s="2">
        <v>4526450.490136754</v>
      </c>
      <c r="F138" s="2">
        <v>7220819.1672399705</v>
      </c>
      <c r="G138" s="2">
        <v>16220819.16723997</v>
      </c>
      <c r="H138" s="17">
        <v>0.8023132408044411</v>
      </c>
      <c r="I138" s="2">
        <v>-2903186.362372055</v>
      </c>
      <c r="J138" s="2">
        <v>681315.9739106258</v>
      </c>
      <c r="K138" s="2">
        <v>891018.8297243066</v>
      </c>
      <c r="L138" s="2">
        <v>1511387.4507715588</v>
      </c>
      <c r="M138" s="2">
        <v>4612828.876299127</v>
      </c>
      <c r="N138" s="17">
        <v>1</v>
      </c>
    </row>
    <row r="139" spans="1:14" ht="12.75">
      <c r="A139">
        <v>0.997</v>
      </c>
      <c r="B139" s="2">
        <v>2931749.9648393653</v>
      </c>
      <c r="C139" s="2">
        <v>4859759.686565928</v>
      </c>
      <c r="D139" s="2">
        <v>3129137.2127947863</v>
      </c>
      <c r="E139" s="2">
        <v>4612828.876299127</v>
      </c>
      <c r="F139" s="2">
        <v>7402225.579716673</v>
      </c>
      <c r="G139" s="2">
        <v>16402225.579716675</v>
      </c>
      <c r="H139" s="17">
        <v>0.8224695088574081</v>
      </c>
      <c r="I139" s="2">
        <v>-2902409.8601685306</v>
      </c>
      <c r="J139" s="2">
        <v>786460.9769137978</v>
      </c>
      <c r="K139" s="2">
        <v>973744.9975801101</v>
      </c>
      <c r="L139" s="2">
        <v>1614672.798405519</v>
      </c>
      <c r="M139" s="2">
        <v>4612828.876299127</v>
      </c>
      <c r="N139" s="17">
        <v>1</v>
      </c>
    </row>
    <row r="140" spans="1:14" ht="12.75">
      <c r="A140">
        <v>0.998</v>
      </c>
      <c r="B140" s="2">
        <v>3031089.245949529</v>
      </c>
      <c r="C140" s="2">
        <v>4984564.8642116245</v>
      </c>
      <c r="D140" s="2">
        <v>3282954.8165212125</v>
      </c>
      <c r="E140" s="2">
        <v>4612828.876299127</v>
      </c>
      <c r="F140" s="2">
        <v>7651015.250163598</v>
      </c>
      <c r="G140" s="2">
        <v>16651015.250163598</v>
      </c>
      <c r="H140" s="17">
        <v>0.850112805573733</v>
      </c>
      <c r="I140" s="2">
        <v>-2901844.3148192633</v>
      </c>
      <c r="J140" s="2">
        <v>963360.7747518058</v>
      </c>
      <c r="K140" s="2">
        <v>1056298.6615153397</v>
      </c>
      <c r="L140" s="2">
        <v>1717555.47994929</v>
      </c>
      <c r="M140" s="2">
        <v>4612828.876299127</v>
      </c>
      <c r="N140" s="17">
        <v>1</v>
      </c>
    </row>
    <row r="141" spans="1:14" ht="12.75">
      <c r="A141">
        <v>0.999</v>
      </c>
      <c r="B141" s="2">
        <v>3187675.4891802077</v>
      </c>
      <c r="C141" s="2">
        <v>5178074.913526513</v>
      </c>
      <c r="D141" s="2">
        <v>3541026.5900632516</v>
      </c>
      <c r="E141" s="2">
        <v>4612828.876299127</v>
      </c>
      <c r="F141" s="2">
        <v>8055281.191814379</v>
      </c>
      <c r="G141" s="2">
        <v>17055281.191814378</v>
      </c>
      <c r="H141" s="17">
        <v>0.895031243534931</v>
      </c>
      <c r="I141" s="2">
        <v>-2900871.7810718743</v>
      </c>
      <c r="J141" s="2">
        <v>1125814.8076939646</v>
      </c>
      <c r="K141" s="2">
        <v>1227836.5654923194</v>
      </c>
      <c r="L141" s="2">
        <v>1894034.7558996738</v>
      </c>
      <c r="M141" s="2">
        <v>4612828.876299127</v>
      </c>
      <c r="N141" s="17">
        <v>1</v>
      </c>
    </row>
    <row r="142" spans="1:14" ht="12.75">
      <c r="A142">
        <v>0.9991</v>
      </c>
      <c r="B142" s="2">
        <v>3207343.839616825</v>
      </c>
      <c r="C142" s="2">
        <v>5203915.090772212</v>
      </c>
      <c r="D142" s="2">
        <v>3579435.8252345817</v>
      </c>
      <c r="E142" s="2">
        <v>4612828.876299127</v>
      </c>
      <c r="F142" s="2">
        <v>8114616.65633894</v>
      </c>
      <c r="G142" s="2">
        <v>17114616.656338938</v>
      </c>
      <c r="H142" s="17">
        <v>0.9016240729265489</v>
      </c>
      <c r="I142" s="2">
        <v>-2900737.9199585733</v>
      </c>
      <c r="J142" s="2">
        <v>1142323.698783948</v>
      </c>
      <c r="K142" s="2">
        <v>1299959.0062120173</v>
      </c>
      <c r="L142" s="2">
        <v>1975757.138910924</v>
      </c>
      <c r="M142" s="2">
        <v>4612828.876299127</v>
      </c>
      <c r="N142" s="17">
        <v>1</v>
      </c>
    </row>
    <row r="143" spans="1:14" ht="12.75">
      <c r="A143">
        <v>0.9992</v>
      </c>
      <c r="B143" s="2">
        <v>3230941.458773516</v>
      </c>
      <c r="C143" s="2">
        <v>5234315.360597741</v>
      </c>
      <c r="D143" s="2">
        <v>3618707.71906387</v>
      </c>
      <c r="E143" s="2">
        <v>4612828.876299127</v>
      </c>
      <c r="F143" s="2">
        <v>8181640.2851231</v>
      </c>
      <c r="G143" s="2">
        <v>17181640.2851231</v>
      </c>
      <c r="H143" s="17">
        <v>0.9090711427914555</v>
      </c>
      <c r="I143" s="2">
        <v>-2900694.942509071</v>
      </c>
      <c r="J143" s="2">
        <v>1186148.6039554814</v>
      </c>
      <c r="K143" s="2">
        <v>1315456.436280964</v>
      </c>
      <c r="L143" s="2">
        <v>2000457.863237386</v>
      </c>
      <c r="M143" s="2">
        <v>4612828.876299127</v>
      </c>
      <c r="N143" s="17">
        <v>1</v>
      </c>
    </row>
    <row r="144" spans="1:14" ht="12.75">
      <c r="A144">
        <v>0.9993</v>
      </c>
      <c r="B144" s="2">
        <v>3256392.2229692987</v>
      </c>
      <c r="C144" s="2">
        <v>5274963.80425979</v>
      </c>
      <c r="D144" s="2">
        <v>3667648.835735903</v>
      </c>
      <c r="E144" s="2">
        <v>4612828.876299127</v>
      </c>
      <c r="F144" s="2">
        <v>8254931.64576855</v>
      </c>
      <c r="G144" s="2">
        <v>17254931.645768553</v>
      </c>
      <c r="H144" s="17">
        <v>0.9172146273076167</v>
      </c>
      <c r="I144" s="2">
        <v>-2900593.7130801915</v>
      </c>
      <c r="J144" s="2">
        <v>1219280.848651336</v>
      </c>
      <c r="K144" s="2">
        <v>1331272.821677899</v>
      </c>
      <c r="L144" s="2">
        <v>2084072.3918693552</v>
      </c>
      <c r="M144" s="2">
        <v>4612828.876299127</v>
      </c>
      <c r="N144" s="17">
        <v>1</v>
      </c>
    </row>
    <row r="145" spans="1:14" ht="12.75">
      <c r="A145">
        <v>0.9994</v>
      </c>
      <c r="B145" s="2">
        <v>3283692.055809596</v>
      </c>
      <c r="C145" s="2">
        <v>5310190.045820476</v>
      </c>
      <c r="D145" s="2">
        <v>3717367.9435851057</v>
      </c>
      <c r="E145" s="2">
        <v>4612828.876299127</v>
      </c>
      <c r="F145" s="2">
        <v>8344181.591647998</v>
      </c>
      <c r="G145" s="2">
        <v>17344181.591647997</v>
      </c>
      <c r="H145" s="17">
        <v>0.9271312879608886</v>
      </c>
      <c r="I145" s="2">
        <v>-2900506.0171720698</v>
      </c>
      <c r="J145" s="2">
        <v>1249662.721383775</v>
      </c>
      <c r="K145" s="2">
        <v>1357899.3626671075</v>
      </c>
      <c r="L145" s="2">
        <v>2125709.2545736297</v>
      </c>
      <c r="M145" s="2">
        <v>4612828.876299127</v>
      </c>
      <c r="N145" s="17">
        <v>1</v>
      </c>
    </row>
    <row r="146" spans="1:14" ht="12.75">
      <c r="A146">
        <v>0.9994999999999999</v>
      </c>
      <c r="B146" s="2">
        <v>3318612.591477535</v>
      </c>
      <c r="C146" s="2">
        <v>5349562.66347807</v>
      </c>
      <c r="D146" s="2">
        <v>3777836.3643511725</v>
      </c>
      <c r="E146" s="2">
        <v>4612828.876299127</v>
      </c>
      <c r="F146" s="2">
        <v>8456708.26399703</v>
      </c>
      <c r="G146" s="2">
        <v>17456708.26399703</v>
      </c>
      <c r="H146" s="17">
        <v>0.9396342515552254</v>
      </c>
      <c r="I146" s="2">
        <v>-2900387.787097218</v>
      </c>
      <c r="J146" s="2">
        <v>1312497.1478669122</v>
      </c>
      <c r="K146" s="2">
        <v>1410239.1737338428</v>
      </c>
      <c r="L146" s="2">
        <v>2205272.365383029</v>
      </c>
      <c r="M146" s="2">
        <v>4612828.876299127</v>
      </c>
      <c r="N146" s="17">
        <v>1</v>
      </c>
    </row>
    <row r="147" spans="1:14" ht="12.75">
      <c r="A147">
        <v>0.9996</v>
      </c>
      <c r="B147" s="2">
        <v>3359686.4683125494</v>
      </c>
      <c r="C147" s="2">
        <v>5406342.785473475</v>
      </c>
      <c r="D147" s="2">
        <v>3849338.1437089625</v>
      </c>
      <c r="E147" s="2">
        <v>4612828.876299127</v>
      </c>
      <c r="F147" s="2">
        <v>8588391.103902094</v>
      </c>
      <c r="G147" s="2">
        <v>17588391.103902094</v>
      </c>
      <c r="H147" s="17">
        <v>0.9542656782113438</v>
      </c>
      <c r="I147" s="2">
        <v>-2900345.927143741</v>
      </c>
      <c r="J147" s="2">
        <v>1362660.595277154</v>
      </c>
      <c r="K147" s="2">
        <v>1443595.4379518582</v>
      </c>
      <c r="L147" s="2">
        <v>2253173.7455899264</v>
      </c>
      <c r="M147" s="2">
        <v>4612828.876299127</v>
      </c>
      <c r="N147" s="17">
        <v>1</v>
      </c>
    </row>
    <row r="148" spans="1:14" ht="12.75">
      <c r="A148">
        <v>0.9997</v>
      </c>
      <c r="B148" s="2">
        <v>3419923.0595868407</v>
      </c>
      <c r="C148" s="2">
        <v>5468577.403384358</v>
      </c>
      <c r="D148" s="2">
        <v>3923638.5965185054</v>
      </c>
      <c r="E148" s="2">
        <v>4612828.876299127</v>
      </c>
      <c r="F148" s="2">
        <v>8730541.481219301</v>
      </c>
      <c r="G148" s="2">
        <v>17730541.4812193</v>
      </c>
      <c r="H148" s="17">
        <v>0.9700601645799223</v>
      </c>
      <c r="I148" s="2">
        <v>-2900311.819707948</v>
      </c>
      <c r="J148" s="2">
        <v>1423046.9507612009</v>
      </c>
      <c r="K148" s="2">
        <v>1480491.398158916</v>
      </c>
      <c r="L148" s="2">
        <v>2336401.1335291825</v>
      </c>
      <c r="M148" s="2">
        <v>4612828.876299127</v>
      </c>
      <c r="N148" s="17">
        <v>1</v>
      </c>
    </row>
    <row r="149" spans="1:14" ht="12.75">
      <c r="A149">
        <v>0.9998</v>
      </c>
      <c r="B149" s="2">
        <v>3496874.7474418576</v>
      </c>
      <c r="C149" s="2">
        <v>5566652.135009209</v>
      </c>
      <c r="D149" s="2">
        <v>4076268.620263596</v>
      </c>
      <c r="E149" s="2">
        <v>4612828.876299127</v>
      </c>
      <c r="F149" s="2">
        <v>8931658.046314323</v>
      </c>
      <c r="G149" s="2">
        <v>17931658.04631432</v>
      </c>
      <c r="H149" s="17">
        <v>0.9924064495904805</v>
      </c>
      <c r="I149" s="2">
        <v>-2900252.5427109706</v>
      </c>
      <c r="J149" s="2">
        <v>1489951.3661519508</v>
      </c>
      <c r="K149" s="2">
        <v>1662102.5434267975</v>
      </c>
      <c r="L149" s="2">
        <v>2508825.107484267</v>
      </c>
      <c r="M149" s="2">
        <v>4612828.876299127</v>
      </c>
      <c r="N149" s="17">
        <v>1</v>
      </c>
    </row>
    <row r="150" spans="1:14" ht="12.75">
      <c r="A150">
        <v>0.9999</v>
      </c>
      <c r="B150" s="2">
        <v>3619225.0622868654</v>
      </c>
      <c r="C150" s="2">
        <v>5705688.289595258</v>
      </c>
      <c r="D150" s="2">
        <v>4290602.863002325</v>
      </c>
      <c r="E150" s="2">
        <v>4612828.876299127</v>
      </c>
      <c r="F150" s="2">
        <v>9294348.588858336</v>
      </c>
      <c r="G150" s="2">
        <v>18294348.588858336</v>
      </c>
      <c r="H150" s="17">
        <v>1.0327053987620376</v>
      </c>
      <c r="I150" s="2">
        <v>-2900086.527047649</v>
      </c>
      <c r="J150" s="2">
        <v>1661404.136697798</v>
      </c>
      <c r="K150" s="2">
        <v>2167540.6045903317</v>
      </c>
      <c r="L150" s="2">
        <v>2679937.719274335</v>
      </c>
      <c r="M150" s="2">
        <v>4612828.876299127</v>
      </c>
      <c r="N150" s="17">
        <v>1</v>
      </c>
    </row>
  </sheetData>
  <mergeCells count="2">
    <mergeCell ref="B5:F5"/>
    <mergeCell ref="I5:N5"/>
  </mergeCells>
  <printOptions/>
  <pageMargins left="0.75" right="0.75" top="1" bottom="1" header="0.5" footer="0.5"/>
  <pageSetup orientation="portrait" paperSize="9"/>
  <legacyDrawing r:id="rId2"/>
</worksheet>
</file>

<file path=xl/worksheets/sheet11.xml><?xml version="1.0" encoding="utf-8"?>
<worksheet xmlns="http://schemas.openxmlformats.org/spreadsheetml/2006/main" xmlns:r="http://schemas.openxmlformats.org/officeDocument/2006/relationships">
  <sheetPr codeName="Sheet8"/>
  <dimension ref="A1:O54"/>
  <sheetViews>
    <sheetView tabSelected="1" workbookViewId="0" topLeftCell="A1">
      <selection activeCell="A4" sqref="A4"/>
    </sheetView>
  </sheetViews>
  <sheetFormatPr defaultColWidth="9.140625" defaultRowHeight="12.75"/>
  <cols>
    <col min="1" max="1" width="22.8515625" style="0" customWidth="1"/>
    <col min="2" max="2" width="15.8515625" style="0" customWidth="1"/>
    <col min="3" max="3" width="12.57421875" style="0" bestFit="1" customWidth="1"/>
    <col min="4" max="4" width="4.8515625" style="0" customWidth="1"/>
    <col min="5" max="5" width="10.00390625" style="0" customWidth="1"/>
    <col min="6" max="6" width="12.57421875" style="0" customWidth="1"/>
    <col min="7" max="7" width="4.421875" style="0" customWidth="1"/>
    <col min="8" max="8" width="11.7109375" style="0" customWidth="1"/>
    <col min="9" max="9" width="13.7109375" style="0" customWidth="1"/>
    <col min="10" max="10" width="12.28125" style="0" customWidth="1"/>
    <col min="11" max="11" width="12.57421875" style="0" customWidth="1"/>
    <col min="12" max="12" width="11.28125" style="0" customWidth="1"/>
    <col min="13" max="13" width="12.7109375" style="0" customWidth="1"/>
    <col min="14" max="15" width="11.421875" style="0" customWidth="1"/>
  </cols>
  <sheetData>
    <row r="1" ht="12.75">
      <c r="A1" s="9" t="s">
        <v>55</v>
      </c>
    </row>
    <row r="2" ht="12.75">
      <c r="A2" s="9" t="s">
        <v>86</v>
      </c>
    </row>
    <row r="3" spans="1:8" ht="12.75">
      <c r="A3" s="9" t="s">
        <v>87</v>
      </c>
      <c r="H3" s="3" t="s">
        <v>13</v>
      </c>
    </row>
    <row r="4" spans="1:8" ht="12.75">
      <c r="A4" s="28" t="s">
        <v>167</v>
      </c>
      <c r="H4" s="10" t="s">
        <v>14</v>
      </c>
    </row>
    <row r="5" spans="1:9" ht="12.75">
      <c r="A5" s="28" t="s">
        <v>168</v>
      </c>
      <c r="I5" t="s">
        <v>26</v>
      </c>
    </row>
    <row r="6" spans="1:9" ht="12.75">
      <c r="A6" s="28" t="s">
        <v>165</v>
      </c>
      <c r="I6" t="s">
        <v>130</v>
      </c>
    </row>
    <row r="7" ht="12.75">
      <c r="I7" s="9" t="s">
        <v>58</v>
      </c>
    </row>
    <row r="8" spans="1:2" ht="12.75">
      <c r="A8" s="1" t="s">
        <v>166</v>
      </c>
      <c r="B8" s="3">
        <v>1.262581251473333</v>
      </c>
    </row>
    <row r="10" spans="2:9" ht="12.75">
      <c r="B10" s="70" t="s">
        <v>56</v>
      </c>
      <c r="C10" s="71"/>
      <c r="D10" s="71"/>
      <c r="E10" s="71"/>
      <c r="F10" s="71"/>
      <c r="G10" s="71"/>
      <c r="H10" s="71"/>
      <c r="I10" s="72"/>
    </row>
    <row r="12" spans="2:9" ht="12.75">
      <c r="B12" s="70" t="s">
        <v>0</v>
      </c>
      <c r="C12" s="72"/>
      <c r="E12" s="70" t="s">
        <v>30</v>
      </c>
      <c r="F12" s="72"/>
      <c r="H12" s="70" t="s">
        <v>44</v>
      </c>
      <c r="I12" s="72"/>
    </row>
    <row r="13" spans="2:9" ht="25.5">
      <c r="B13" s="5" t="s">
        <v>4</v>
      </c>
      <c r="C13" s="5" t="s">
        <v>5</v>
      </c>
      <c r="F13" s="19" t="s">
        <v>12</v>
      </c>
      <c r="H13" s="5" t="s">
        <v>45</v>
      </c>
      <c r="I13" s="5" t="s">
        <v>46</v>
      </c>
    </row>
    <row r="14" spans="1:9" ht="12.75">
      <c r="A14" s="1" t="s">
        <v>2</v>
      </c>
      <c r="B14" s="31">
        <f>$B$8*reinsurance!B14</f>
        <v>12625812.51473333</v>
      </c>
      <c r="C14" s="31">
        <f>$B$8*reinsurance!C14</f>
        <v>10100650.011786664</v>
      </c>
      <c r="E14" s="1" t="s">
        <v>1</v>
      </c>
      <c r="F14" s="69">
        <f>reinsurance!F14</f>
        <v>0.04</v>
      </c>
      <c r="G14" s="68"/>
      <c r="H14" s="31">
        <f>reinsurance!H14</f>
        <v>5000000</v>
      </c>
      <c r="I14" s="31">
        <f>reinsurance!I14</f>
        <v>10000000</v>
      </c>
    </row>
    <row r="15" spans="1:9" ht="12.75">
      <c r="A15" s="1" t="s">
        <v>3</v>
      </c>
      <c r="B15" s="31">
        <f>SQRT($B$8)*reinsurance!B15</f>
        <v>1123646.408561578</v>
      </c>
      <c r="C15" s="31">
        <f>SQRT($B$8)*reinsurance!C15</f>
        <v>2247292.817123156</v>
      </c>
      <c r="E15" s="1" t="s">
        <v>11</v>
      </c>
      <c r="F15" s="69">
        <f>reinsurance!F15</f>
        <v>0.1</v>
      </c>
      <c r="G15" s="68"/>
      <c r="H15" s="68"/>
      <c r="I15" s="68"/>
    </row>
    <row r="16" spans="1:9" ht="12.75">
      <c r="A16" s="1" t="s">
        <v>40</v>
      </c>
      <c r="B16" s="26">
        <f>B15/B14</f>
        <v>0.08899596816049431</v>
      </c>
      <c r="C16" s="26">
        <f>C15/C14</f>
        <v>0.22248992040123577</v>
      </c>
      <c r="E16" s="1"/>
      <c r="F16" s="23"/>
      <c r="H16" s="70" t="s">
        <v>48</v>
      </c>
      <c r="I16" s="72"/>
    </row>
    <row r="17" spans="1:9" ht="12.75">
      <c r="A17" s="1" t="s">
        <v>36</v>
      </c>
      <c r="B17" s="68">
        <v>0.25</v>
      </c>
      <c r="E17" s="1"/>
      <c r="F17" s="4"/>
      <c r="H17">
        <f>(LN(H14+I14)-C22)/C23</f>
        <v>1.908976280766121</v>
      </c>
      <c r="I17">
        <f>(LN(I14)-C22)/C23</f>
        <v>0.0643429115115487</v>
      </c>
    </row>
    <row r="18" ht="12.75">
      <c r="E18" s="1"/>
    </row>
    <row r="19" spans="1:9" ht="12.75">
      <c r="A19" s="1" t="s">
        <v>6</v>
      </c>
      <c r="B19" s="7">
        <f ca="1">RAND()</f>
        <v>0.9387439870279162</v>
      </c>
      <c r="C19" s="7">
        <f ca="1">RAND()</f>
        <v>0.6322907149592119</v>
      </c>
      <c r="E19" s="1"/>
      <c r="F19" s="7">
        <f ca="1">RAND()</f>
        <v>0.4176056131221708</v>
      </c>
      <c r="H19" s="70" t="s">
        <v>49</v>
      </c>
      <c r="I19" s="72"/>
    </row>
    <row r="20" spans="1:9" ht="12.75">
      <c r="A20" s="1" t="s">
        <v>7</v>
      </c>
      <c r="B20" s="7">
        <f>NORMSINV(B19)</f>
        <v>1.5443150599787838</v>
      </c>
      <c r="C20" s="7">
        <f>B17*B20+SQRT(1-B17^2)*NORMSINV(C19)</f>
        <v>0.7132747005289957</v>
      </c>
      <c r="E20" s="1"/>
      <c r="F20" s="7">
        <f>NORMSINV(F19)</f>
        <v>-0.20802272146820794</v>
      </c>
      <c r="H20" t="s">
        <v>50</v>
      </c>
      <c r="I20" s="36">
        <f>C14*(NORMSDIST(H17-C23)-NORMSDIST(I17-C23))-I14*(NORMSDIST(H17)-NORMSDIST(I17))+H14*(1-NORMSDIST(H17))</f>
        <v>892246.7318025082</v>
      </c>
    </row>
    <row r="21" spans="1:9" ht="12.75" customHeight="1">
      <c r="A21" s="1"/>
      <c r="B21" s="73" t="s">
        <v>43</v>
      </c>
      <c r="C21" s="74"/>
      <c r="D21" s="74"/>
      <c r="E21" s="74"/>
      <c r="F21" s="75"/>
      <c r="H21" t="s">
        <v>51</v>
      </c>
      <c r="I21" s="36">
        <f>EXP(2*(C22+C23^2))*(NORMSDIST(H17-2*C23)-NORMSDIST(I17-2*C23))-2*C14*I14*(NORMSDIST(H17-C23)-NORMSDIST(I17-C23))+I14^2*(NORMSDIST(H17)-NORMSDIST(I17))+H14^2*(1-NORMSDIST(H17))</f>
        <v>2660503248744.0645</v>
      </c>
    </row>
    <row r="22" spans="1:9" ht="12.75">
      <c r="A22" s="1" t="s">
        <v>9</v>
      </c>
      <c r="B22" s="8">
        <f>LN(B14)-B23^2/2</f>
        <v>16.34730934788228</v>
      </c>
      <c r="C22" s="8">
        <f>LN(C14)-C23^2/2</f>
        <v>16.103952566480473</v>
      </c>
      <c r="E22" s="1"/>
      <c r="F22" s="8">
        <f>LN(1+F14)-F23^2/2</f>
        <v>0.03461917138053947</v>
      </c>
      <c r="H22" t="s">
        <v>11</v>
      </c>
      <c r="I22" s="25">
        <f>SQRT(I21-I20^2)</f>
        <v>1365429.9756237254</v>
      </c>
    </row>
    <row r="23" spans="1:9" ht="12" customHeight="1">
      <c r="A23" s="1" t="s">
        <v>10</v>
      </c>
      <c r="B23" s="6">
        <f>SQRT(LN(1+(B15/B14)^2))</f>
        <v>0.08882050185847115</v>
      </c>
      <c r="C23" s="6">
        <f>SQRT(LN(1+(C15/C14)^2))</f>
        <v>0.21980796556446047</v>
      </c>
      <c r="E23" s="1"/>
      <c r="F23" s="6">
        <f>SQRT(LN(1+(F15/(1+F14))^2))</f>
        <v>0.09593270321159367</v>
      </c>
      <c r="H23" t="s">
        <v>52</v>
      </c>
      <c r="I23" s="69">
        <f>reinsurance!I23</f>
        <v>0.25</v>
      </c>
    </row>
    <row r="24" spans="5:9" ht="12" customHeight="1">
      <c r="E24" s="1"/>
      <c r="H24" s="35" t="s">
        <v>47</v>
      </c>
      <c r="I24" s="31">
        <f>I20+I23*I22</f>
        <v>1233604.2257084395</v>
      </c>
    </row>
    <row r="25" spans="1:9" ht="12" customHeight="1">
      <c r="A25" s="1" t="s">
        <v>8</v>
      </c>
      <c r="B25" s="24">
        <f>EXP(B22+B20*B23)</f>
        <v>14425040.62343571</v>
      </c>
      <c r="C25" s="24">
        <f>EXP(C22+C20*C23)</f>
        <v>11533149.677217228</v>
      </c>
      <c r="H25" t="s">
        <v>53</v>
      </c>
      <c r="I25" s="12">
        <f>I24-I20</f>
        <v>341357.49390593125</v>
      </c>
    </row>
    <row r="26" spans="1:3" ht="12" customHeight="1">
      <c r="A26" s="1" t="s">
        <v>39</v>
      </c>
      <c r="B26" s="67">
        <f>reinsurance!B26</f>
        <v>0.05</v>
      </c>
      <c r="C26" s="67">
        <f>reinsurance!C26</f>
        <v>0.1</v>
      </c>
    </row>
    <row r="27" spans="1:6" ht="12" customHeight="1">
      <c r="A27" s="1" t="s">
        <v>27</v>
      </c>
      <c r="B27" s="31">
        <f>B14*(1+B26)</f>
        <v>13257103.140469996</v>
      </c>
      <c r="C27" s="31">
        <f>C14*(1+C26)</f>
        <v>11110715.01296533</v>
      </c>
      <c r="F27" s="8"/>
    </row>
    <row r="28" ht="12" customHeight="1">
      <c r="A28" s="1"/>
    </row>
    <row r="29" spans="1:9" ht="12" customHeight="1">
      <c r="A29" s="1"/>
      <c r="B29" s="70" t="s">
        <v>32</v>
      </c>
      <c r="C29" s="72"/>
      <c r="E29" s="70" t="s">
        <v>34</v>
      </c>
      <c r="F29" s="72"/>
      <c r="H29" s="70" t="s">
        <v>150</v>
      </c>
      <c r="I29" s="72"/>
    </row>
    <row r="30" spans="1:9" ht="12" customHeight="1">
      <c r="A30" s="1" t="s">
        <v>1</v>
      </c>
      <c r="B30" s="12">
        <f>B27-B14</f>
        <v>631290.6257366668</v>
      </c>
      <c r="C30" s="12">
        <f>C27-C14</f>
        <v>1010065.001178667</v>
      </c>
      <c r="E30" s="1" t="s">
        <v>1</v>
      </c>
      <c r="F30" s="12">
        <f>F14*A44</f>
        <v>360000</v>
      </c>
      <c r="H30" t="s">
        <v>1</v>
      </c>
      <c r="I30" s="12">
        <f>-I25</f>
        <v>-341357.49390593125</v>
      </c>
    </row>
    <row r="31" spans="1:9" ht="12" customHeight="1">
      <c r="A31" s="1" t="s">
        <v>33</v>
      </c>
      <c r="B31" s="13">
        <f>B27-B25</f>
        <v>-1167937.4829657134</v>
      </c>
      <c r="C31" s="13">
        <f>C27-C25</f>
        <v>-422434.6642518975</v>
      </c>
      <c r="E31" s="1" t="s">
        <v>33</v>
      </c>
      <c r="F31" s="24">
        <f>(EXP(F22+F20*F23)-1)*A44</f>
        <v>132939.1653566392</v>
      </c>
      <c r="H31" t="s">
        <v>33</v>
      </c>
      <c r="I31" s="13">
        <f>MIN(H14,MAX(0,C25-I14))-I24</f>
        <v>299545.45150878886</v>
      </c>
    </row>
    <row r="32" spans="1:6" ht="12.75">
      <c r="A32" s="1" t="s">
        <v>40</v>
      </c>
      <c r="B32" s="32">
        <f>B15/B30</f>
        <v>1.7799193632098853</v>
      </c>
      <c r="C32" s="32">
        <f>C15/C30</f>
        <v>2.2248992040123565</v>
      </c>
      <c r="F32" s="32">
        <f>F15/F14</f>
        <v>2.5</v>
      </c>
    </row>
    <row r="34" spans="1:2" ht="12.75">
      <c r="A34" s="41" t="s">
        <v>60</v>
      </c>
      <c r="B34" s="42">
        <f>LineA_income*LineB_income</f>
        <v>493377278483.8274</v>
      </c>
    </row>
    <row r="36" spans="1:15" ht="12.75">
      <c r="A36" s="76" t="s">
        <v>41</v>
      </c>
      <c r="B36" s="77"/>
      <c r="G36" s="70" t="s">
        <v>77</v>
      </c>
      <c r="H36" s="72"/>
      <c r="J36" s="70" t="s">
        <v>113</v>
      </c>
      <c r="K36" s="71"/>
      <c r="L36" s="71"/>
      <c r="M36" s="71"/>
      <c r="N36" s="71"/>
      <c r="O36" s="72"/>
    </row>
    <row r="37" spans="1:15" ht="16.5" customHeight="1">
      <c r="A37" s="1" t="s">
        <v>1</v>
      </c>
      <c r="B37" s="12">
        <f>B30+C30+F30+I30</f>
        <v>1659998.1330094025</v>
      </c>
      <c r="G37" s="48" t="s">
        <v>78</v>
      </c>
      <c r="H37" s="4" t="s">
        <v>79</v>
      </c>
      <c r="I37" s="4" t="s">
        <v>80</v>
      </c>
      <c r="J37" s="4" t="s">
        <v>70</v>
      </c>
      <c r="K37" s="4" t="s">
        <v>81</v>
      </c>
      <c r="L37" s="4" t="s">
        <v>82</v>
      </c>
      <c r="M37" s="4" t="s">
        <v>30</v>
      </c>
      <c r="N37" s="4" t="s">
        <v>150</v>
      </c>
      <c r="O37" s="4" t="s">
        <v>83</v>
      </c>
    </row>
    <row r="38" spans="1:15" ht="12.75">
      <c r="A38" s="1" t="s">
        <v>33</v>
      </c>
      <c r="B38" s="13">
        <f>B31+C31+F31+I31</f>
        <v>-1157887.5303521827</v>
      </c>
      <c r="G38">
        <v>2</v>
      </c>
      <c r="H38" s="25">
        <v>-2200000</v>
      </c>
      <c r="I38" s="10" t="b">
        <f>total_income&lt;H38</f>
        <v>0</v>
      </c>
      <c r="J38" s="24" t="b">
        <f>IF(I38,total_income)</f>
        <v>0</v>
      </c>
      <c r="K38" s="24" t="b">
        <f>IF(I38,LineA_income)</f>
        <v>0</v>
      </c>
      <c r="L38" s="24" t="b">
        <f>IF(I38,LineB_income)</f>
        <v>0</v>
      </c>
      <c r="M38" s="24" t="b">
        <f>IF(I38,investment_income)</f>
        <v>0</v>
      </c>
      <c r="N38" s="24" t="b">
        <f>IF(I38,reinsurance)</f>
        <v>0</v>
      </c>
      <c r="O38" s="10">
        <f>IF(I38,1,0)</f>
        <v>0</v>
      </c>
    </row>
    <row r="40" spans="1:15" ht="16.5" customHeight="1">
      <c r="A40" s="70" t="s">
        <v>57</v>
      </c>
      <c r="B40" s="71"/>
      <c r="C40" s="72"/>
      <c r="H40" s="78" t="s">
        <v>152</v>
      </c>
      <c r="I40" s="79"/>
      <c r="J40" s="79"/>
      <c r="K40" s="79"/>
      <c r="L40" s="79"/>
      <c r="M40" s="79"/>
      <c r="N40" s="79"/>
      <c r="O40" s="80"/>
    </row>
    <row r="41" spans="8:15" ht="12.75">
      <c r="H41" s="30" t="s">
        <v>143</v>
      </c>
      <c r="I41" s="30"/>
      <c r="J41" s="43">
        <f>'Sim reinsurance (2)'!I8</f>
        <v>-3130491.2527735736</v>
      </c>
      <c r="K41" s="43">
        <f>'Sim reinsurance (2)'!J8</f>
        <v>-1580623.5056974364</v>
      </c>
      <c r="L41" s="43">
        <f>'Sim reinsurance (2)'!K8</f>
        <v>-2807260.8645002586</v>
      </c>
      <c r="M41" s="43">
        <f>'Sim reinsurance (2)'!L8</f>
        <v>-492499.1634032622</v>
      </c>
      <c r="N41" s="43">
        <f>'Sim reinsurance (2)'!M8</f>
        <v>1749892.280827258</v>
      </c>
      <c r="O41" s="44">
        <f>'Sim reinsurance (2)'!N8</f>
        <v>0.020001</v>
      </c>
    </row>
    <row r="42" spans="1:15" ht="12.75">
      <c r="A42" s="70" t="s">
        <v>31</v>
      </c>
      <c r="B42" s="71"/>
      <c r="C42" s="72"/>
      <c r="H42" s="30" t="s">
        <v>112</v>
      </c>
      <c r="J42" s="59">
        <f>SUM(K42:N42)</f>
        <v>1.00000000000004</v>
      </c>
      <c r="K42" s="46">
        <f>K41/$J$41</f>
        <v>0.5049122894999387</v>
      </c>
      <c r="L42" s="46">
        <f>L41/$J$41</f>
        <v>0.8967477107668206</v>
      </c>
      <c r="M42" s="46">
        <f>M41/$J$41</f>
        <v>0.15732328367533835</v>
      </c>
      <c r="N42" s="46">
        <f>N41/$J$41</f>
        <v>-0.5589832839420575</v>
      </c>
      <c r="O42" s="61"/>
    </row>
    <row r="43" spans="1:15" ht="25.5">
      <c r="A43" s="15" t="s">
        <v>15</v>
      </c>
      <c r="B43" s="37" t="s">
        <v>16</v>
      </c>
      <c r="C43" s="38"/>
      <c r="E43" s="39" t="s">
        <v>59</v>
      </c>
      <c r="H43" s="1" t="s">
        <v>35</v>
      </c>
      <c r="J43" s="25">
        <f>starting_surplus</f>
        <v>9000000</v>
      </c>
      <c r="K43" s="25">
        <f>$J$43*K42</f>
        <v>4544210.605499448</v>
      </c>
      <c r="L43" s="25">
        <f>$J$43*L42</f>
        <v>8070729.396901385</v>
      </c>
      <c r="M43" s="25">
        <f>$J$43*M42</f>
        <v>1415909.5530780451</v>
      </c>
      <c r="N43" s="25">
        <f>$J$43*N42</f>
        <v>-5030849.555478518</v>
      </c>
      <c r="O43" s="12"/>
    </row>
    <row r="44" spans="1:15" ht="51">
      <c r="A44" s="66">
        <f>reinsurance!starting_surplus</f>
        <v>9000000</v>
      </c>
      <c r="B44" s="1" t="s">
        <v>1</v>
      </c>
      <c r="C44" s="12">
        <f>A44+B37</f>
        <v>10659998.133009402</v>
      </c>
      <c r="E44" s="40">
        <f>(B27+C27-I24)/starting_surplus</f>
        <v>2.570468214191876</v>
      </c>
      <c r="H44" s="52" t="s">
        <v>144</v>
      </c>
      <c r="I44" s="30"/>
      <c r="J44" s="46">
        <f>B37/J43</f>
        <v>0.18444423700104473</v>
      </c>
      <c r="K44" s="46">
        <f>B30/K43</f>
        <v>0.13892195598783927</v>
      </c>
      <c r="L44" s="46">
        <f>C30/L43</f>
        <v>0.1251516376656692</v>
      </c>
      <c r="M44" s="46">
        <f>F30/M43</f>
        <v>0.25425352856571676</v>
      </c>
      <c r="N44" s="46">
        <f>I30/N43</f>
        <v>0.0678528527123611</v>
      </c>
      <c r="O44" s="60"/>
    </row>
    <row r="45" spans="2:14" ht="12.75">
      <c r="B45" s="1" t="s">
        <v>33</v>
      </c>
      <c r="C45" s="18">
        <f>A44+B38</f>
        <v>7842112.469647817</v>
      </c>
      <c r="H45" s="30"/>
      <c r="I45" s="30"/>
      <c r="J45" s="30"/>
      <c r="K45" s="30"/>
      <c r="L45" s="30"/>
      <c r="M45" s="30"/>
      <c r="N45" s="30"/>
    </row>
    <row r="46" spans="1:14" ht="12.75">
      <c r="A46" s="12"/>
      <c r="H46" s="30"/>
      <c r="I46" s="53" t="s">
        <v>145</v>
      </c>
      <c r="J46" s="43">
        <f>-J41*Desired_ratio_of_surplus_to_need</f>
        <v>4695736.87916036</v>
      </c>
      <c r="K46" s="30"/>
      <c r="L46" s="30"/>
      <c r="M46" s="30"/>
      <c r="N46" s="30"/>
    </row>
    <row r="47" spans="2:14" ht="12.75">
      <c r="B47" s="70" t="s">
        <v>12</v>
      </c>
      <c r="C47" s="72"/>
      <c r="H47" s="30"/>
      <c r="I47" s="53" t="s">
        <v>146</v>
      </c>
      <c r="J47" s="54">
        <f>J43-J46</f>
        <v>4304263.12083964</v>
      </c>
      <c r="K47" s="30"/>
      <c r="L47" s="59"/>
      <c r="M47" s="30"/>
      <c r="N47" s="30"/>
    </row>
    <row r="48" spans="2:10" ht="12.75">
      <c r="B48" s="1" t="s">
        <v>1</v>
      </c>
      <c r="C48" s="23">
        <f>B37/A44</f>
        <v>0.18444423700104473</v>
      </c>
      <c r="E48" s="65"/>
      <c r="I48" s="53" t="s">
        <v>147</v>
      </c>
      <c r="J48" s="58">
        <f>-starting_surplus/J41</f>
        <v>2.874948138579247</v>
      </c>
    </row>
    <row r="49" spans="2:3" ht="12.75">
      <c r="B49" s="1" t="s">
        <v>33</v>
      </c>
      <c r="C49" s="22">
        <f>B38/A44</f>
        <v>-0.1286541700391314</v>
      </c>
    </row>
    <row r="50" spans="2:3" ht="12.75">
      <c r="B50" s="53" t="s">
        <v>40</v>
      </c>
      <c r="C50" s="47">
        <f>'Sim reinsurance (2)'!I3</f>
        <v>0.8248392682854944</v>
      </c>
    </row>
    <row r="52" spans="1:3" ht="12.75">
      <c r="A52" s="12"/>
      <c r="B52" s="1"/>
      <c r="C52" s="12"/>
    </row>
    <row r="53" spans="2:3" ht="12.75">
      <c r="B53" s="1"/>
      <c r="C53" s="17"/>
    </row>
    <row r="54" ht="12.75">
      <c r="B54" s="9"/>
    </row>
  </sheetData>
  <mergeCells count="17">
    <mergeCell ref="A42:C42"/>
    <mergeCell ref="B47:C47"/>
    <mergeCell ref="A36:B36"/>
    <mergeCell ref="B10:I10"/>
    <mergeCell ref="B12:C12"/>
    <mergeCell ref="E12:F12"/>
    <mergeCell ref="B21:F21"/>
    <mergeCell ref="H12:I12"/>
    <mergeCell ref="H16:I16"/>
    <mergeCell ref="H19:I19"/>
    <mergeCell ref="H29:I29"/>
    <mergeCell ref="B29:C29"/>
    <mergeCell ref="G36:H36"/>
    <mergeCell ref="H40:O40"/>
    <mergeCell ref="J36:O36"/>
    <mergeCell ref="E29:F29"/>
    <mergeCell ref="A40:C40"/>
  </mergeCells>
  <printOptions/>
  <pageMargins left="0.75" right="0.75" top="1" bottom="1" header="0.5" footer="0.5"/>
  <pageSetup horizontalDpi="300" verticalDpi="300" orientation="portrait" r:id="rId3"/>
  <legacyDrawing r:id="rId2"/>
</worksheet>
</file>

<file path=xl/worksheets/sheet12.xml><?xml version="1.0" encoding="utf-8"?>
<worksheet xmlns="http://schemas.openxmlformats.org/spreadsheetml/2006/main" xmlns:r="http://schemas.openxmlformats.org/officeDocument/2006/relationships">
  <sheetPr codeName="Sheet10"/>
  <dimension ref="A1:N150"/>
  <sheetViews>
    <sheetView workbookViewId="0" topLeftCell="A1">
      <selection activeCell="B7" sqref="B7"/>
    </sheetView>
  </sheetViews>
  <sheetFormatPr defaultColWidth="9.140625" defaultRowHeight="12.75"/>
  <cols>
    <col min="2" max="2" width="13.57421875" style="0" bestFit="1" customWidth="1"/>
    <col min="3" max="3" width="14.57421875" style="0" bestFit="1" customWidth="1"/>
    <col min="4" max="4" width="13.57421875" style="0" bestFit="1" customWidth="1"/>
    <col min="5" max="5" width="12.8515625" style="0" bestFit="1" customWidth="1"/>
    <col min="6" max="6" width="14.57421875" style="0" bestFit="1" customWidth="1"/>
    <col min="7" max="7" width="14.00390625" style="0" bestFit="1" customWidth="1"/>
    <col min="9" max="9" width="14.57421875" style="0" bestFit="1" customWidth="1"/>
    <col min="10" max="10" width="13.57421875" style="0" bestFit="1" customWidth="1"/>
    <col min="11" max="11" width="14.57421875" style="0" bestFit="1" customWidth="1"/>
    <col min="12" max="12" width="13.57421875" style="0" bestFit="1" customWidth="1"/>
    <col min="13" max="13" width="12.8515625" style="0" bestFit="1" customWidth="1"/>
  </cols>
  <sheetData>
    <row r="1" spans="1:7" ht="12.75">
      <c r="A1" s="16">
        <v>1000000</v>
      </c>
      <c r="B1" t="s">
        <v>22</v>
      </c>
      <c r="C1">
        <v>1825</v>
      </c>
      <c r="D1" t="s">
        <v>23</v>
      </c>
      <c r="E1" t="s">
        <v>24</v>
      </c>
      <c r="F1">
        <v>75</v>
      </c>
      <c r="G1" t="s">
        <v>25</v>
      </c>
    </row>
    <row r="2" ht="12.75">
      <c r="A2" s="30" t="s">
        <v>134</v>
      </c>
    </row>
    <row r="3" spans="8:9" ht="12.75">
      <c r="H3" s="53" t="s">
        <v>155</v>
      </c>
      <c r="I3" s="57">
        <f>H8/H12</f>
        <v>0.8248392682854944</v>
      </c>
    </row>
    <row r="5" spans="2:14" ht="12.75">
      <c r="B5" s="78" t="s">
        <v>68</v>
      </c>
      <c r="C5" s="79"/>
      <c r="D5" s="79"/>
      <c r="E5" s="79"/>
      <c r="F5" s="80"/>
      <c r="I5" s="78" t="str">
        <f>"TVAR below "&amp;FIXED(reinsurance!H38,0)</f>
        <v>TVAR below -2,900,000</v>
      </c>
      <c r="J5" s="79"/>
      <c r="K5" s="79"/>
      <c r="L5" s="79"/>
      <c r="M5" s="79"/>
      <c r="N5" s="80"/>
    </row>
    <row r="6" spans="2:14" ht="12.75">
      <c r="B6" s="30" t="s">
        <v>37</v>
      </c>
      <c r="C6" s="30" t="s">
        <v>72</v>
      </c>
      <c r="D6" s="30" t="s">
        <v>30</v>
      </c>
      <c r="E6" s="30" t="s">
        <v>150</v>
      </c>
      <c r="F6" s="30" t="s">
        <v>70</v>
      </c>
      <c r="G6" s="30" t="s">
        <v>31</v>
      </c>
      <c r="H6" s="30" t="s">
        <v>38</v>
      </c>
      <c r="I6" s="30" t="s">
        <v>70</v>
      </c>
      <c r="J6" s="30" t="s">
        <v>81</v>
      </c>
      <c r="K6" s="30" t="s">
        <v>82</v>
      </c>
      <c r="L6" s="30" t="s">
        <v>30</v>
      </c>
      <c r="M6" s="30" t="s">
        <v>150</v>
      </c>
      <c r="N6" s="30" t="s">
        <v>142</v>
      </c>
    </row>
    <row r="7" spans="1:14" ht="12.75">
      <c r="A7" t="s">
        <v>17</v>
      </c>
      <c r="B7" t="s">
        <v>61</v>
      </c>
      <c r="C7" t="s">
        <v>62</v>
      </c>
      <c r="D7" t="s">
        <v>63</v>
      </c>
      <c r="E7" t="s">
        <v>153</v>
      </c>
      <c r="F7" t="s">
        <v>64</v>
      </c>
      <c r="G7" t="s">
        <v>65</v>
      </c>
      <c r="H7" t="s">
        <v>66</v>
      </c>
      <c r="I7" t="s">
        <v>100</v>
      </c>
      <c r="J7" t="s">
        <v>101</v>
      </c>
      <c r="K7" t="s">
        <v>102</v>
      </c>
      <c r="L7" t="s">
        <v>103</v>
      </c>
      <c r="M7" t="s">
        <v>104</v>
      </c>
      <c r="N7" t="s">
        <v>154</v>
      </c>
    </row>
    <row r="8" spans="1:14" ht="12.75">
      <c r="A8" t="s">
        <v>1</v>
      </c>
      <c r="B8" s="25">
        <v>631076.3232068474</v>
      </c>
      <c r="C8" s="25">
        <v>1011579.4287068101</v>
      </c>
      <c r="D8" s="25">
        <v>360425.44729797356</v>
      </c>
      <c r="E8" s="25">
        <v>-341162.6036288688</v>
      </c>
      <c r="F8" s="25">
        <v>1661918.5955815655</v>
      </c>
      <c r="G8" s="25">
        <v>10661918.59558168</v>
      </c>
      <c r="H8" s="23">
        <v>0.18465762173128836</v>
      </c>
      <c r="I8" s="25">
        <v>-3130491.2527735736</v>
      </c>
      <c r="J8" s="25">
        <v>-1580623.5056974364</v>
      </c>
      <c r="K8" s="25">
        <v>-2807260.8645002586</v>
      </c>
      <c r="L8" s="25">
        <v>-492499.1634032622</v>
      </c>
      <c r="M8" s="25">
        <v>1749892.280827258</v>
      </c>
      <c r="N8" s="23">
        <v>0.020001</v>
      </c>
    </row>
    <row r="9" spans="1:14" ht="12.75">
      <c r="A9" s="30" t="s">
        <v>112</v>
      </c>
      <c r="B9" s="25"/>
      <c r="C9" s="25"/>
      <c r="D9" s="25"/>
      <c r="E9" s="25"/>
      <c r="F9" s="25"/>
      <c r="G9" s="25"/>
      <c r="H9" s="23"/>
      <c r="I9" s="45">
        <f>SUM(J9:M9)</f>
        <v>1.00000000000004</v>
      </c>
      <c r="J9" s="46">
        <f>J8/$I$8</f>
        <v>0.5049122894999387</v>
      </c>
      <c r="K9" s="46">
        <f>K8/$I$8</f>
        <v>0.8967477107668206</v>
      </c>
      <c r="L9" s="46">
        <f>L8/$I$8</f>
        <v>0.15732328367533835</v>
      </c>
      <c r="M9" s="46">
        <f>M8/$I$8</f>
        <v>-0.5589832839420575</v>
      </c>
      <c r="N9" s="23"/>
    </row>
    <row r="10" spans="2:14" ht="12.75">
      <c r="B10" s="25"/>
      <c r="C10" s="25"/>
      <c r="D10" s="25"/>
      <c r="E10" s="25"/>
      <c r="F10" s="25"/>
      <c r="G10" s="25"/>
      <c r="H10" s="23"/>
      <c r="I10" s="25"/>
      <c r="J10" s="25"/>
      <c r="K10" s="25"/>
      <c r="L10" s="25"/>
      <c r="M10" s="25"/>
      <c r="N10" s="23"/>
    </row>
    <row r="11" spans="1:14" ht="12.75">
      <c r="A11" t="s">
        <v>18</v>
      </c>
      <c r="B11" s="25">
        <v>1123.9205560556027</v>
      </c>
      <c r="C11" s="25">
        <v>2247.2106076092346</v>
      </c>
      <c r="D11" s="25">
        <v>899.4254743800374</v>
      </c>
      <c r="E11" s="25">
        <v>1366.0404417884897</v>
      </c>
      <c r="F11" s="25">
        <v>2014.8393262557342</v>
      </c>
      <c r="G11" s="25">
        <v>2014.8393262547183</v>
      </c>
      <c r="H11" s="23">
        <v>0.00022387103625063403</v>
      </c>
      <c r="I11" s="25">
        <v>7601.410654561954</v>
      </c>
      <c r="J11" s="25">
        <v>7430.35063077059</v>
      </c>
      <c r="K11" s="25">
        <v>22818.547066433253</v>
      </c>
      <c r="L11" s="25">
        <v>5586.616239565943</v>
      </c>
      <c r="M11" s="25">
        <v>13568.42348565476</v>
      </c>
      <c r="N11" s="23">
        <v>0.00014000342852587573</v>
      </c>
    </row>
    <row r="12" spans="1:14" ht="12.75">
      <c r="A12" t="s">
        <v>11</v>
      </c>
      <c r="B12" s="25">
        <v>1123920.5560556026</v>
      </c>
      <c r="C12" s="25">
        <v>2247210.6076092348</v>
      </c>
      <c r="D12" s="25">
        <v>899425.4743800374</v>
      </c>
      <c r="E12" s="25">
        <v>1366040.4417884897</v>
      </c>
      <c r="F12" s="25">
        <v>2014839.3262557343</v>
      </c>
      <c r="G12" s="25">
        <v>2014839.3262547182</v>
      </c>
      <c r="H12" s="23">
        <v>0.22387103625063404</v>
      </c>
      <c r="I12" s="25">
        <v>1075028.6787940585</v>
      </c>
      <c r="J12" s="25">
        <v>1050836.533450543</v>
      </c>
      <c r="K12" s="25">
        <v>3227110.5482382863</v>
      </c>
      <c r="L12" s="25">
        <v>790086.5968010382</v>
      </c>
      <c r="M12" s="25">
        <v>1918912.8223651117</v>
      </c>
      <c r="N12" s="23">
        <v>0.14000342852587574</v>
      </c>
    </row>
    <row r="13" spans="1:14" s="63" customFormat="1" ht="12.75">
      <c r="A13" s="63" t="s">
        <v>19</v>
      </c>
      <c r="B13" s="63">
        <v>-0.27229431822419997</v>
      </c>
      <c r="C13" s="63">
        <v>-0.6708401365081712</v>
      </c>
      <c r="D13" s="63">
        <v>0.28877765621570445</v>
      </c>
      <c r="E13" s="63">
        <v>1.58680860688692</v>
      </c>
      <c r="F13" s="63">
        <v>0.18919648579893755</v>
      </c>
      <c r="G13" s="63">
        <v>0.18919648580427953</v>
      </c>
      <c r="H13" s="63">
        <v>0.18919648579878234</v>
      </c>
      <c r="I13" s="63">
        <v>-2.735030002458902</v>
      </c>
      <c r="J13" s="63">
        <v>0.22847567646705683</v>
      </c>
      <c r="K13" s="63">
        <v>-0.47060114643093715</v>
      </c>
      <c r="L13" s="63">
        <v>0.41551412670753507</v>
      </c>
      <c r="M13" s="63">
        <v>-0.24125238075860586</v>
      </c>
      <c r="N13" s="63">
        <v>6.85696064809278</v>
      </c>
    </row>
    <row r="14" spans="1:14" ht="12.75">
      <c r="A14" t="s">
        <v>20</v>
      </c>
      <c r="B14" s="25">
        <v>-5674199.888053829</v>
      </c>
      <c r="C14" s="25">
        <v>-16942575.377995774</v>
      </c>
      <c r="D14" s="25">
        <v>-3013570.8243987295</v>
      </c>
      <c r="E14" s="25">
        <v>-1233602.4750585433</v>
      </c>
      <c r="F14" s="25">
        <v>-15759130.404667865</v>
      </c>
      <c r="G14" s="25">
        <v>-6759130.4046678655</v>
      </c>
      <c r="H14" s="23">
        <v>-1.7510144894075406</v>
      </c>
      <c r="I14" s="25">
        <v>-15759130.404667865</v>
      </c>
      <c r="J14" s="25">
        <v>-5674199.888053829</v>
      </c>
      <c r="K14" s="25">
        <v>-16942575.377995774</v>
      </c>
      <c r="L14" s="25">
        <v>-3001961.0612874683</v>
      </c>
      <c r="M14" s="25">
        <v>-1233602.4750585433</v>
      </c>
      <c r="N14" s="23">
        <v>0</v>
      </c>
    </row>
    <row r="15" spans="1:14" ht="12.75">
      <c r="A15" t="s">
        <v>21</v>
      </c>
      <c r="B15" s="25">
        <v>4964172.585368772</v>
      </c>
      <c r="C15" s="25">
        <v>7878641.576772772</v>
      </c>
      <c r="D15" s="25">
        <v>5653249.83118105</v>
      </c>
      <c r="E15" s="25">
        <v>3766397.5249414565</v>
      </c>
      <c r="F15" s="25">
        <v>11469944.158926219</v>
      </c>
      <c r="G15" s="25">
        <v>20469944.15892622</v>
      </c>
      <c r="H15" s="23">
        <v>1.274438239880691</v>
      </c>
      <c r="I15" s="25">
        <v>-2200022.6156225633</v>
      </c>
      <c r="J15" s="25">
        <v>3047937.632584464</v>
      </c>
      <c r="K15" s="25">
        <v>3215746.5592786334</v>
      </c>
      <c r="L15" s="25">
        <v>3744189.485332324</v>
      </c>
      <c r="M15" s="25">
        <v>3766397.5249414565</v>
      </c>
      <c r="N15" s="23">
        <v>1</v>
      </c>
    </row>
    <row r="16" spans="1:14" ht="12.75">
      <c r="A16">
        <v>0.0001</v>
      </c>
      <c r="B16" s="25">
        <v>-4310604.997998867</v>
      </c>
      <c r="C16" s="25">
        <v>-11187284.778210452</v>
      </c>
      <c r="D16" s="25">
        <v>-2460917.7337311916</v>
      </c>
      <c r="E16" s="25">
        <v>-1233602.4750585433</v>
      </c>
      <c r="F16" s="25">
        <v>-8476266.486896608</v>
      </c>
      <c r="G16" s="25">
        <v>523733.513103392</v>
      </c>
      <c r="H16" s="23">
        <v>-0.9418073874329564</v>
      </c>
      <c r="I16" s="25">
        <v>-13182558.911551822</v>
      </c>
      <c r="J16" s="25">
        <v>-5646929.345621863</v>
      </c>
      <c r="K16" s="25">
        <v>-16179461.979233492</v>
      </c>
      <c r="L16" s="25">
        <v>-2976857.082754951</v>
      </c>
      <c r="M16" s="25">
        <v>-1233602.4750585433</v>
      </c>
      <c r="N16" s="23">
        <v>0</v>
      </c>
    </row>
    <row r="17" spans="1:14" ht="12.75">
      <c r="A17">
        <v>0.0002</v>
      </c>
      <c r="B17" s="25">
        <v>-4030984.351221796</v>
      </c>
      <c r="C17" s="25">
        <v>-10219573.332530389</v>
      </c>
      <c r="D17" s="25">
        <v>-2336405.3372876868</v>
      </c>
      <c r="E17" s="25">
        <v>-1233602.4750585433</v>
      </c>
      <c r="F17" s="25">
        <v>-7395731.557633907</v>
      </c>
      <c r="G17" s="25">
        <v>1604268.4423660934</v>
      </c>
      <c r="H17" s="23">
        <v>-0.8217479508482118</v>
      </c>
      <c r="I17" s="25">
        <v>-12206906.502618242</v>
      </c>
      <c r="J17" s="25">
        <v>-5461234.515580837</v>
      </c>
      <c r="K17" s="25">
        <v>-15567596.744302573</v>
      </c>
      <c r="L17" s="25">
        <v>-2717065.425836805</v>
      </c>
      <c r="M17" s="25">
        <v>-1233602.4750585433</v>
      </c>
      <c r="N17" s="23">
        <v>0</v>
      </c>
    </row>
    <row r="18" spans="1:14" ht="12.75">
      <c r="A18">
        <v>0.00030000000000000003</v>
      </c>
      <c r="B18" s="25">
        <v>-3844097.3941117395</v>
      </c>
      <c r="C18" s="25">
        <v>-9757587.224291885</v>
      </c>
      <c r="D18" s="25">
        <v>-2270015.383176301</v>
      </c>
      <c r="E18" s="25">
        <v>-1233602.4750585433</v>
      </c>
      <c r="F18" s="25">
        <v>-6865843.092331132</v>
      </c>
      <c r="G18" s="25">
        <v>2134156.9076688676</v>
      </c>
      <c r="H18" s="23">
        <v>-0.7628714547034591</v>
      </c>
      <c r="I18" s="25">
        <v>-11872503.908463921</v>
      </c>
      <c r="J18" s="25">
        <v>-5320459.345987991</v>
      </c>
      <c r="K18" s="25">
        <v>-14247202.514361225</v>
      </c>
      <c r="L18" s="25">
        <v>-2699303.024489065</v>
      </c>
      <c r="M18" s="25">
        <v>-1233602.4750585433</v>
      </c>
      <c r="N18" s="23">
        <v>0</v>
      </c>
    </row>
    <row r="19" spans="1:14" ht="12.75">
      <c r="A19">
        <v>0.0004</v>
      </c>
      <c r="B19" s="25">
        <v>-3723540.9985634666</v>
      </c>
      <c r="C19" s="25">
        <v>-9381610.730923377</v>
      </c>
      <c r="D19" s="25">
        <v>-2221426.694350309</v>
      </c>
      <c r="E19" s="25">
        <v>-1233602.4750585433</v>
      </c>
      <c r="F19" s="25">
        <v>-6496397.541461345</v>
      </c>
      <c r="G19" s="25">
        <v>2503602.458538655</v>
      </c>
      <c r="H19" s="23">
        <v>-0.7218219490512605</v>
      </c>
      <c r="I19" s="25">
        <v>-11681266.08603954</v>
      </c>
      <c r="J19" s="25">
        <v>-5264071.7062119795</v>
      </c>
      <c r="K19" s="25">
        <v>-14072908.656902716</v>
      </c>
      <c r="L19" s="25">
        <v>-2683443.093597825</v>
      </c>
      <c r="M19" s="25">
        <v>-1233602.4750585433</v>
      </c>
      <c r="N19" s="23">
        <v>0</v>
      </c>
    </row>
    <row r="20" spans="1:14" ht="12.75">
      <c r="A20">
        <v>0.0005</v>
      </c>
      <c r="B20" s="25">
        <v>-3633239.898590289</v>
      </c>
      <c r="C20" s="25">
        <v>-9092375.422087995</v>
      </c>
      <c r="D20" s="25">
        <v>-2183191.83176173</v>
      </c>
      <c r="E20" s="25">
        <v>-1233602.4750585433</v>
      </c>
      <c r="F20" s="25">
        <v>-6168375.973044607</v>
      </c>
      <c r="G20" s="25">
        <v>2831624.026955393</v>
      </c>
      <c r="H20" s="23">
        <v>-0.6853751081160675</v>
      </c>
      <c r="I20" s="25">
        <v>-11562716.523321105</v>
      </c>
      <c r="J20" s="25">
        <v>-5227701.670365109</v>
      </c>
      <c r="K20" s="25">
        <v>-13778570.25323246</v>
      </c>
      <c r="L20" s="25">
        <v>-2654411.327253062</v>
      </c>
      <c r="M20" s="25">
        <v>-1233602.4750585433</v>
      </c>
      <c r="N20" s="23">
        <v>0</v>
      </c>
    </row>
    <row r="21" spans="1:14" ht="12.75">
      <c r="A21">
        <v>0.0006000000000000001</v>
      </c>
      <c r="B21" s="25">
        <v>-3551016.2171933316</v>
      </c>
      <c r="C21" s="25">
        <v>-8871768.824844625</v>
      </c>
      <c r="D21" s="25">
        <v>-2152211.8870563256</v>
      </c>
      <c r="E21" s="25">
        <v>-1233602.4750585433</v>
      </c>
      <c r="F21" s="25">
        <v>-5915051.860289886</v>
      </c>
      <c r="G21" s="25">
        <v>3084948.1397101143</v>
      </c>
      <c r="H21" s="23">
        <v>-0.657227984476654</v>
      </c>
      <c r="I21" s="25">
        <v>-11258813.060192471</v>
      </c>
      <c r="J21" s="25">
        <v>-5208205.73479348</v>
      </c>
      <c r="K21" s="25">
        <v>-13447485.289118793</v>
      </c>
      <c r="L21" s="25">
        <v>-2637505.368909209</v>
      </c>
      <c r="M21" s="25">
        <v>-1233602.4750585433</v>
      </c>
      <c r="N21" s="23">
        <v>0</v>
      </c>
    </row>
    <row r="22" spans="1:14" ht="12.75">
      <c r="A22">
        <v>0.0007</v>
      </c>
      <c r="B22" s="25">
        <v>-3470196.186759405</v>
      </c>
      <c r="C22" s="25">
        <v>-8688956.607513338</v>
      </c>
      <c r="D22" s="25">
        <v>-2124971.936354137</v>
      </c>
      <c r="E22" s="25">
        <v>-1233602.4750585433</v>
      </c>
      <c r="F22" s="25">
        <v>-5731351.496127689</v>
      </c>
      <c r="G22" s="25">
        <v>3268648.5038723107</v>
      </c>
      <c r="H22" s="23">
        <v>-0.6368168329030766</v>
      </c>
      <c r="I22" s="25">
        <v>-11070815.521371745</v>
      </c>
      <c r="J22" s="25">
        <v>-5087792.979532854</v>
      </c>
      <c r="K22" s="25">
        <v>-13304338.853210986</v>
      </c>
      <c r="L22" s="25">
        <v>-2595487.926380464</v>
      </c>
      <c r="M22" s="25">
        <v>-1233602.4750585433</v>
      </c>
      <c r="N22" s="23">
        <v>0</v>
      </c>
    </row>
    <row r="23" spans="1:14" ht="12.75">
      <c r="A23">
        <v>0.0008</v>
      </c>
      <c r="B23" s="25">
        <v>-3406316.150025419</v>
      </c>
      <c r="C23" s="25">
        <v>-8569652.395754637</v>
      </c>
      <c r="D23" s="25">
        <v>-2103576.650083019</v>
      </c>
      <c r="E23" s="25">
        <v>-1233602.4750585433</v>
      </c>
      <c r="F23" s="25">
        <v>-5519357.414248853</v>
      </c>
      <c r="G23" s="25">
        <v>3480642.585751147</v>
      </c>
      <c r="H23" s="23">
        <v>-0.6132619349165391</v>
      </c>
      <c r="I23" s="25">
        <v>-10921119.196604261</v>
      </c>
      <c r="J23" s="25">
        <v>-5008655.5001785075</v>
      </c>
      <c r="K23" s="25">
        <v>-13142187.879793236</v>
      </c>
      <c r="L23" s="25">
        <v>-2570198.2020285414</v>
      </c>
      <c r="M23" s="25">
        <v>-1233602.4750585433</v>
      </c>
      <c r="N23" s="23">
        <v>0</v>
      </c>
    </row>
    <row r="24" spans="1:14" ht="12.75">
      <c r="A24">
        <v>0.0009000000000000001</v>
      </c>
      <c r="B24" s="25">
        <v>-3349076.8012040798</v>
      </c>
      <c r="C24" s="25">
        <v>-8397724.115563711</v>
      </c>
      <c r="D24" s="25">
        <v>-2084509.6775363388</v>
      </c>
      <c r="E24" s="25">
        <v>-1233602.4750585433</v>
      </c>
      <c r="F24" s="25">
        <v>-5379314.946482194</v>
      </c>
      <c r="G24" s="25">
        <v>3620685.0535178063</v>
      </c>
      <c r="H24" s="23">
        <v>-0.5977016607202437</v>
      </c>
      <c r="I24" s="25">
        <v>-10830296.15656152</v>
      </c>
      <c r="J24" s="25">
        <v>-4964636.800384067</v>
      </c>
      <c r="K24" s="25">
        <v>-12906486.89157749</v>
      </c>
      <c r="L24" s="25">
        <v>-2555623.367249046</v>
      </c>
      <c r="M24" s="25">
        <v>-1233602.4750585433</v>
      </c>
      <c r="N24" s="23">
        <v>0</v>
      </c>
    </row>
    <row r="25" spans="1:14" ht="12.75">
      <c r="A25">
        <v>0.001</v>
      </c>
      <c r="B25" s="25">
        <v>-3309579.4125994323</v>
      </c>
      <c r="C25" s="25">
        <v>-8270419.869991222</v>
      </c>
      <c r="D25" s="25">
        <v>-2067293.1228959807</v>
      </c>
      <c r="E25" s="25">
        <v>-1233602.4750585433</v>
      </c>
      <c r="F25" s="25">
        <v>-5231229.61950873</v>
      </c>
      <c r="G25" s="25">
        <v>3768770.3804912698</v>
      </c>
      <c r="H25" s="23">
        <v>-0.58124773550097</v>
      </c>
      <c r="I25" s="25">
        <v>-10748432.675170397</v>
      </c>
      <c r="J25" s="25">
        <v>-4842163.741470055</v>
      </c>
      <c r="K25" s="25">
        <v>-12777358.455780104</v>
      </c>
      <c r="L25" s="25">
        <v>-2545436.065497252</v>
      </c>
      <c r="M25" s="25">
        <v>-1233602.4750585433</v>
      </c>
      <c r="N25" s="23">
        <v>0</v>
      </c>
    </row>
    <row r="26" spans="1:14" ht="12.75">
      <c r="A26">
        <v>0.002</v>
      </c>
      <c r="B26" s="25">
        <v>-2994676.9899482504</v>
      </c>
      <c r="C26" s="25">
        <v>-7384652.009394476</v>
      </c>
      <c r="D26" s="25">
        <v>-1926845.1935006496</v>
      </c>
      <c r="E26" s="25">
        <v>-1233602.4750585433</v>
      </c>
      <c r="F26" s="25">
        <v>-4380917.725162135</v>
      </c>
      <c r="G26" s="25">
        <v>4619082.274837865</v>
      </c>
      <c r="H26" s="23">
        <v>-0.48676863612912624</v>
      </c>
      <c r="I26" s="25">
        <v>-9736633.620272947</v>
      </c>
      <c r="J26" s="25">
        <v>-4626362.382476713</v>
      </c>
      <c r="K26" s="25">
        <v>-12279329.161614487</v>
      </c>
      <c r="L26" s="25">
        <v>-2419428.9202119266</v>
      </c>
      <c r="M26" s="25">
        <v>-1233602.4750585433</v>
      </c>
      <c r="N26" s="23">
        <v>0</v>
      </c>
    </row>
    <row r="27" spans="1:14" ht="12.75">
      <c r="A27">
        <v>0.003</v>
      </c>
      <c r="B27" s="25">
        <v>-2803828.8016267046</v>
      </c>
      <c r="C27" s="25">
        <v>-6884826.861129807</v>
      </c>
      <c r="D27" s="25">
        <v>-1842690.180926709</v>
      </c>
      <c r="E27" s="25">
        <v>-1233602.4750585433</v>
      </c>
      <c r="F27" s="25">
        <v>-3933764.8877845863</v>
      </c>
      <c r="G27" s="25">
        <v>5066235.112215414</v>
      </c>
      <c r="H27" s="23">
        <v>-0.43708498753162073</v>
      </c>
      <c r="I27" s="25">
        <v>-9096442.112755112</v>
      </c>
      <c r="J27" s="25">
        <v>-4466660.426253801</v>
      </c>
      <c r="K27" s="25">
        <v>-11778324.902811993</v>
      </c>
      <c r="L27" s="25">
        <v>-2356103.6573531413</v>
      </c>
      <c r="M27" s="25">
        <v>-1233602.4750585433</v>
      </c>
      <c r="N27" s="23">
        <v>0</v>
      </c>
    </row>
    <row r="28" spans="1:14" ht="12.75">
      <c r="A28">
        <v>0.004</v>
      </c>
      <c r="B28" s="25">
        <v>-2669155.7381928237</v>
      </c>
      <c r="C28" s="25">
        <v>-6513826.754106715</v>
      </c>
      <c r="D28" s="25">
        <v>-1775982.3783253871</v>
      </c>
      <c r="E28" s="25">
        <v>-1233602.4750585433</v>
      </c>
      <c r="F28" s="25">
        <v>-3631544.269428401</v>
      </c>
      <c r="G28" s="25">
        <v>5368455.7305716</v>
      </c>
      <c r="H28" s="23">
        <v>-0.40350491882537787</v>
      </c>
      <c r="I28" s="25">
        <v>-8757053.843499256</v>
      </c>
      <c r="J28" s="25">
        <v>-4373636.179529302</v>
      </c>
      <c r="K28" s="25">
        <v>-11494470.032850042</v>
      </c>
      <c r="L28" s="25">
        <v>-2296767.0560883675</v>
      </c>
      <c r="M28" s="25">
        <v>-1233602.4750585433</v>
      </c>
      <c r="N28" s="23">
        <v>0</v>
      </c>
    </row>
    <row r="29" spans="1:14" ht="12.75">
      <c r="A29">
        <v>0.005</v>
      </c>
      <c r="B29" s="25">
        <v>-2560578.6780229686</v>
      </c>
      <c r="C29" s="25">
        <v>-6226914.279495308</v>
      </c>
      <c r="D29" s="25">
        <v>-1723358.65845306</v>
      </c>
      <c r="E29" s="25">
        <v>-1233602.4750585433</v>
      </c>
      <c r="F29" s="25">
        <v>-3407539.124957858</v>
      </c>
      <c r="G29" s="25">
        <v>5592460.875042142</v>
      </c>
      <c r="H29" s="23">
        <v>-0.3786154583286509</v>
      </c>
      <c r="I29" s="25">
        <v>-8476240.742389355</v>
      </c>
      <c r="J29" s="25">
        <v>-4304646.825426518</v>
      </c>
      <c r="K29" s="25">
        <v>-11187152.171181936</v>
      </c>
      <c r="L29" s="25">
        <v>-2237291.357019416</v>
      </c>
      <c r="M29" s="25">
        <v>-1233602.4750585433</v>
      </c>
      <c r="N29" s="23">
        <v>0</v>
      </c>
    </row>
    <row r="30" spans="1:14" ht="12.75">
      <c r="A30">
        <v>0.006</v>
      </c>
      <c r="B30" s="25">
        <v>-2472252.0893891947</v>
      </c>
      <c r="C30" s="25">
        <v>-5990751.372110829</v>
      </c>
      <c r="D30" s="25">
        <v>-1676412.777996002</v>
      </c>
      <c r="E30" s="25">
        <v>-1233602.4750585433</v>
      </c>
      <c r="F30" s="25">
        <v>-3239734.6557530174</v>
      </c>
      <c r="G30" s="25">
        <v>5760265.344246983</v>
      </c>
      <c r="H30" s="23">
        <v>-0.3599705173058908</v>
      </c>
      <c r="I30" s="25">
        <v>-8222501.104147992</v>
      </c>
      <c r="J30" s="25">
        <v>-4246018.756838346</v>
      </c>
      <c r="K30" s="25">
        <v>-10888835.310246622</v>
      </c>
      <c r="L30" s="25">
        <v>-2200576.896693301</v>
      </c>
      <c r="M30" s="25">
        <v>-1233602.4750585433</v>
      </c>
      <c r="N30" s="23">
        <v>0</v>
      </c>
    </row>
    <row r="31" spans="1:14" ht="12.75">
      <c r="A31">
        <v>0.007</v>
      </c>
      <c r="B31" s="25">
        <v>-2395858.1476065107</v>
      </c>
      <c r="C31" s="25">
        <v>-5783674.816951485</v>
      </c>
      <c r="D31" s="25">
        <v>-1640459.4235041903</v>
      </c>
      <c r="E31" s="25">
        <v>-1233602.4750585433</v>
      </c>
      <c r="F31" s="25">
        <v>-3099486.689634746</v>
      </c>
      <c r="G31" s="25">
        <v>5900513.310365254</v>
      </c>
      <c r="H31" s="23">
        <v>-0.3443874099594162</v>
      </c>
      <c r="I31" s="25">
        <v>-7953868.145818784</v>
      </c>
      <c r="J31" s="25">
        <v>-4177104.8451399086</v>
      </c>
      <c r="K31" s="25">
        <v>-10651515.757769618</v>
      </c>
      <c r="L31" s="25">
        <v>-2170824.82027965</v>
      </c>
      <c r="M31" s="25">
        <v>-1233602.4750585433</v>
      </c>
      <c r="N31" s="23">
        <v>0</v>
      </c>
    </row>
    <row r="32" spans="1:14" ht="12.75">
      <c r="A32">
        <v>0.008</v>
      </c>
      <c r="B32" s="25">
        <v>-2328118.318202217</v>
      </c>
      <c r="C32" s="25">
        <v>-5606592.815538535</v>
      </c>
      <c r="D32" s="25">
        <v>-1606833.7541676518</v>
      </c>
      <c r="E32" s="25">
        <v>-1233602.4750585433</v>
      </c>
      <c r="F32" s="25">
        <v>-2979461.3773268196</v>
      </c>
      <c r="G32" s="25">
        <v>6020538.62267318</v>
      </c>
      <c r="H32" s="23">
        <v>-0.33105126414742436</v>
      </c>
      <c r="I32" s="25">
        <v>-7735405.7791916225</v>
      </c>
      <c r="J32" s="25">
        <v>-4107256.326597399</v>
      </c>
      <c r="K32" s="25">
        <v>-10479841.835226811</v>
      </c>
      <c r="L32" s="25">
        <v>-2149179.224807771</v>
      </c>
      <c r="M32" s="25">
        <v>-1233602.4750585433</v>
      </c>
      <c r="N32" s="23">
        <v>0</v>
      </c>
    </row>
    <row r="33" spans="1:14" ht="12.75">
      <c r="A33">
        <v>0.009000000000000001</v>
      </c>
      <c r="B33" s="25">
        <v>-2266782.3373579327</v>
      </c>
      <c r="C33" s="25">
        <v>-5452256.339651395</v>
      </c>
      <c r="D33" s="25">
        <v>-1574987.826495543</v>
      </c>
      <c r="E33" s="25">
        <v>-1233602.4750585433</v>
      </c>
      <c r="F33" s="25">
        <v>-2873768.460130328</v>
      </c>
      <c r="G33" s="25">
        <v>6126231.539869672</v>
      </c>
      <c r="H33" s="23">
        <v>-0.31930760668114755</v>
      </c>
      <c r="I33" s="25">
        <v>-7526861.3125114</v>
      </c>
      <c r="J33" s="25">
        <v>-4057107.112373853</v>
      </c>
      <c r="K33" s="25">
        <v>-10328562.503258545</v>
      </c>
      <c r="L33" s="25">
        <v>-2129407.111402626</v>
      </c>
      <c r="M33" s="25">
        <v>-1233602.4750585433</v>
      </c>
      <c r="N33" s="23">
        <v>0</v>
      </c>
    </row>
    <row r="34" spans="1:14" ht="12.75">
      <c r="A34">
        <v>0.01</v>
      </c>
      <c r="B34" s="25">
        <v>-2212444.901344441</v>
      </c>
      <c r="C34" s="25">
        <v>-5312355.248528351</v>
      </c>
      <c r="D34" s="25">
        <v>-1545073.449466118</v>
      </c>
      <c r="E34" s="25">
        <v>-1233602.4750585433</v>
      </c>
      <c r="F34" s="25">
        <v>-2779958.147515462</v>
      </c>
      <c r="G34" s="25">
        <v>6220041.852484538</v>
      </c>
      <c r="H34" s="23">
        <v>-0.3088842386128291</v>
      </c>
      <c r="I34" s="25">
        <v>-7395689.676896168</v>
      </c>
      <c r="J34" s="25">
        <v>-4019250.0741732907</v>
      </c>
      <c r="K34" s="25">
        <v>-10219549.572090404</v>
      </c>
      <c r="L34" s="25">
        <v>-2104967.002250744</v>
      </c>
      <c r="M34" s="25">
        <v>-1233602.4750585433</v>
      </c>
      <c r="N34" s="23">
        <v>0</v>
      </c>
    </row>
    <row r="35" spans="1:14" ht="12.75">
      <c r="A35" s="9">
        <v>0.02</v>
      </c>
      <c r="B35" s="25">
        <v>-1833789.293970081</v>
      </c>
      <c r="C35" s="25">
        <v>-4371200.9003847595</v>
      </c>
      <c r="D35" s="25">
        <v>-1348494.5397834536</v>
      </c>
      <c r="E35" s="25">
        <v>-1233602.4750585433</v>
      </c>
      <c r="F35" s="14">
        <v>-2200028.7012024513</v>
      </c>
      <c r="G35" s="25">
        <v>6799971.298797549</v>
      </c>
      <c r="H35" s="23">
        <v>-0.24444763346693904</v>
      </c>
      <c r="I35" s="25">
        <v>-6496326.997680677</v>
      </c>
      <c r="J35" s="25">
        <v>-3683094.7076577246</v>
      </c>
      <c r="K35" s="25">
        <v>-9380719.812530609</v>
      </c>
      <c r="L35" s="25">
        <v>-1950537.6306852263</v>
      </c>
      <c r="M35" s="25">
        <v>-1233602.4750585433</v>
      </c>
      <c r="N35" s="23">
        <v>0</v>
      </c>
    </row>
    <row r="36" spans="1:14" ht="12.75">
      <c r="A36">
        <v>0.03</v>
      </c>
      <c r="B36" s="25">
        <v>-1605093.8873363687</v>
      </c>
      <c r="C36" s="25">
        <v>-3798929.71531229</v>
      </c>
      <c r="D36" s="25">
        <v>-1220416.6277699028</v>
      </c>
      <c r="E36" s="25">
        <v>-1233602.4750585433</v>
      </c>
      <c r="F36" s="25">
        <v>-1857735.6686487491</v>
      </c>
      <c r="G36" s="25">
        <v>7142264.33135125</v>
      </c>
      <c r="H36" s="23">
        <v>-0.20641507429430545</v>
      </c>
      <c r="I36" s="25">
        <v>-5915002.61629945</v>
      </c>
      <c r="J36" s="25">
        <v>-3471256.0530501604</v>
      </c>
      <c r="K36" s="25">
        <v>-8869642.268332655</v>
      </c>
      <c r="L36" s="25">
        <v>-1852594.9275423137</v>
      </c>
      <c r="M36" s="25">
        <v>-1233602.4750585433</v>
      </c>
      <c r="N36" s="23">
        <v>0</v>
      </c>
    </row>
    <row r="37" spans="1:14" ht="12.75">
      <c r="A37">
        <v>0.04</v>
      </c>
      <c r="B37" s="25">
        <v>-1432571.3173379982</v>
      </c>
      <c r="C37" s="25">
        <v>-3378360.411912461</v>
      </c>
      <c r="D37" s="25">
        <v>-1122024.1884937233</v>
      </c>
      <c r="E37" s="25">
        <v>-1233602.4750585433</v>
      </c>
      <c r="F37" s="25">
        <v>-1614635.1856685032</v>
      </c>
      <c r="G37" s="25">
        <v>7385364.814331496</v>
      </c>
      <c r="H37" s="23">
        <v>-0.17940390951872257</v>
      </c>
      <c r="I37" s="25">
        <v>-5519258.370251049</v>
      </c>
      <c r="J37" s="25">
        <v>-3323024.521170365</v>
      </c>
      <c r="K37" s="25">
        <v>-8555516.376943013</v>
      </c>
      <c r="L37" s="25">
        <v>-1768043.4318017238</v>
      </c>
      <c r="M37" s="25">
        <v>-1233602.4750585433</v>
      </c>
      <c r="N37" s="23">
        <v>0</v>
      </c>
    </row>
    <row r="38" spans="1:14" ht="12.75">
      <c r="A38">
        <v>0.05</v>
      </c>
      <c r="B38" s="25">
        <v>-1298464.7760160547</v>
      </c>
      <c r="C38" s="25">
        <v>-3049107.91424948</v>
      </c>
      <c r="D38" s="25">
        <v>-1042356.4528987943</v>
      </c>
      <c r="E38" s="25">
        <v>-1233602.4750585433</v>
      </c>
      <c r="F38" s="25">
        <v>-1419372.3081785927</v>
      </c>
      <c r="G38" s="25">
        <v>7580627.6918214075</v>
      </c>
      <c r="H38" s="23">
        <v>-0.15770803424206586</v>
      </c>
      <c r="I38" s="25">
        <v>-5230976.415281652</v>
      </c>
      <c r="J38" s="25">
        <v>-3218393.6045008237</v>
      </c>
      <c r="K38" s="25">
        <v>-8228870.139694873</v>
      </c>
      <c r="L38" s="25">
        <v>-1701524.9832163686</v>
      </c>
      <c r="M38" s="25">
        <v>-1233602.4750585433</v>
      </c>
      <c r="N38" s="23">
        <v>0</v>
      </c>
    </row>
    <row r="39" spans="1:14" ht="12.75">
      <c r="A39">
        <v>0.06</v>
      </c>
      <c r="B39" s="25">
        <v>-1182507.0681705847</v>
      </c>
      <c r="C39" s="25">
        <v>-2771812.1952487556</v>
      </c>
      <c r="D39" s="25">
        <v>-971331.3110635697</v>
      </c>
      <c r="E39" s="25">
        <v>-1233602.4750585433</v>
      </c>
      <c r="F39" s="25">
        <v>-1256107.2450825986</v>
      </c>
      <c r="G39" s="25">
        <v>7743892.754917402</v>
      </c>
      <c r="H39" s="23">
        <v>-0.13956747167584432</v>
      </c>
      <c r="I39" s="25">
        <v>-4995522.581557447</v>
      </c>
      <c r="J39" s="25">
        <v>-3121090.426884317</v>
      </c>
      <c r="K39" s="25">
        <v>-8001196.522423507</v>
      </c>
      <c r="L39" s="25">
        <v>-1647889.7879580758</v>
      </c>
      <c r="M39" s="25">
        <v>-1233602.4750585433</v>
      </c>
      <c r="N39" s="23">
        <v>0</v>
      </c>
    </row>
    <row r="40" spans="1:14" ht="12.75">
      <c r="A40">
        <v>0.07</v>
      </c>
      <c r="B40" s="25">
        <v>-1080325.0497222971</v>
      </c>
      <c r="C40" s="25">
        <v>-2531907.4415991646</v>
      </c>
      <c r="D40" s="25">
        <v>-911032.1544334862</v>
      </c>
      <c r="E40" s="25">
        <v>-1233602.4750585433</v>
      </c>
      <c r="F40" s="25">
        <v>-1114097.154581892</v>
      </c>
      <c r="G40" s="25">
        <v>7885902.845418108</v>
      </c>
      <c r="H40" s="23">
        <v>-0.12378857273132134</v>
      </c>
      <c r="I40" s="25">
        <v>-4789831.892426343</v>
      </c>
      <c r="J40" s="25">
        <v>-3043857.9577285447</v>
      </c>
      <c r="K40" s="25">
        <v>-7789334.452808434</v>
      </c>
      <c r="L40" s="25">
        <v>-1589019.0324301755</v>
      </c>
      <c r="M40" s="25">
        <v>-1233602.4750585433</v>
      </c>
      <c r="N40" s="23">
        <v>0</v>
      </c>
    </row>
    <row r="41" spans="1:14" ht="12.75">
      <c r="A41">
        <v>0.08</v>
      </c>
      <c r="B41" s="25">
        <v>-991112.3271224787</v>
      </c>
      <c r="C41" s="25">
        <v>-2320478.1378147453</v>
      </c>
      <c r="D41" s="25">
        <v>-856384.8847574163</v>
      </c>
      <c r="E41" s="25">
        <v>-1233602.4750585433</v>
      </c>
      <c r="F41" s="25">
        <v>-990133.0530777526</v>
      </c>
      <c r="G41" s="25">
        <v>8009866.946922247</v>
      </c>
      <c r="H41" s="23">
        <v>-0.11001478367530584</v>
      </c>
      <c r="I41" s="25">
        <v>-4633272.062170957</v>
      </c>
      <c r="J41" s="25">
        <v>-2973499.056872729</v>
      </c>
      <c r="K41" s="25">
        <v>-7606501.400835848</v>
      </c>
      <c r="L41" s="25">
        <v>-1542979.0841855784</v>
      </c>
      <c r="M41" s="25">
        <v>-1200098.562819458</v>
      </c>
      <c r="N41" s="23">
        <v>0</v>
      </c>
    </row>
    <row r="42" spans="1:14" ht="12.75">
      <c r="A42">
        <v>0.09</v>
      </c>
      <c r="B42" s="25">
        <v>-909531.2576567279</v>
      </c>
      <c r="C42" s="25">
        <v>-2131510.781698307</v>
      </c>
      <c r="D42" s="25">
        <v>-806243.774764511</v>
      </c>
      <c r="E42" s="25">
        <v>-1233602.4750585433</v>
      </c>
      <c r="F42" s="25">
        <v>-876035.1648135767</v>
      </c>
      <c r="G42" s="25">
        <v>8123964.835186424</v>
      </c>
      <c r="H42" s="23">
        <v>-0.09733724053484186</v>
      </c>
      <c r="I42" s="25">
        <v>-4495868.9768478945</v>
      </c>
      <c r="J42" s="25">
        <v>-2909724.953123042</v>
      </c>
      <c r="K42" s="25">
        <v>-7421259.12268379</v>
      </c>
      <c r="L42" s="25">
        <v>-1500360.6460479416</v>
      </c>
      <c r="M42" s="25">
        <v>-1143664.9881329818</v>
      </c>
      <c r="N42" s="23">
        <v>0</v>
      </c>
    </row>
    <row r="43" spans="1:14" ht="12.75">
      <c r="A43">
        <v>0.1</v>
      </c>
      <c r="B43" s="25">
        <v>-835025.7072771629</v>
      </c>
      <c r="C43" s="25">
        <v>-1959199.5192456767</v>
      </c>
      <c r="D43" s="25">
        <v>-759492.3384074462</v>
      </c>
      <c r="E43" s="25">
        <v>-1233602.4750585433</v>
      </c>
      <c r="F43" s="25">
        <v>-769869.988007796</v>
      </c>
      <c r="G43" s="25">
        <v>8230130.011992204</v>
      </c>
      <c r="H43" s="23">
        <v>-0.08554110977864399</v>
      </c>
      <c r="I43" s="25">
        <v>-4380886.825244089</v>
      </c>
      <c r="J43" s="25">
        <v>-2845043.756310656</v>
      </c>
      <c r="K43" s="25">
        <v>-7265216.230825104</v>
      </c>
      <c r="L43" s="25">
        <v>-1459518.6603933002</v>
      </c>
      <c r="M43" s="25">
        <v>-1074600.5941409573</v>
      </c>
      <c r="N43" s="23">
        <v>0</v>
      </c>
    </row>
    <row r="44" spans="1:14" ht="12.75">
      <c r="A44">
        <v>0.11</v>
      </c>
      <c r="B44" s="25">
        <v>-765191.9197834106</v>
      </c>
      <c r="C44" s="25">
        <v>-1800549.6810558187</v>
      </c>
      <c r="D44" s="25">
        <v>-715710.6480579034</v>
      </c>
      <c r="E44" s="25">
        <v>-1233602.4750585433</v>
      </c>
      <c r="F44" s="25">
        <v>-673017.2563802296</v>
      </c>
      <c r="G44" s="25">
        <v>8326982.74361977</v>
      </c>
      <c r="H44" s="23">
        <v>-0.07477969515335885</v>
      </c>
      <c r="I44" s="25">
        <v>-4272193.930356208</v>
      </c>
      <c r="J44" s="25">
        <v>-2796182.8750217264</v>
      </c>
      <c r="K44" s="25">
        <v>-7129947.028993846</v>
      </c>
      <c r="L44" s="25">
        <v>-1423198.8408717446</v>
      </c>
      <c r="M44" s="25">
        <v>-1004471.6947615392</v>
      </c>
      <c r="N44" s="23">
        <v>0</v>
      </c>
    </row>
    <row r="45" spans="1:14" ht="12.75">
      <c r="A45">
        <v>0.12</v>
      </c>
      <c r="B45" s="25">
        <v>-701546.813377331</v>
      </c>
      <c r="C45" s="25">
        <v>-1654055.2828992074</v>
      </c>
      <c r="D45" s="25">
        <v>-674888.4639233659</v>
      </c>
      <c r="E45" s="25">
        <v>-1233602.4750585433</v>
      </c>
      <c r="F45" s="25">
        <v>-582613.3152788776</v>
      </c>
      <c r="G45" s="25">
        <v>8417386.684721122</v>
      </c>
      <c r="H45" s="23">
        <v>-0.06473481280876418</v>
      </c>
      <c r="I45" s="25">
        <v>-4178305.7069241265</v>
      </c>
      <c r="J45" s="25">
        <v>-2752742.720621071</v>
      </c>
      <c r="K45" s="25">
        <v>-7003918.087439907</v>
      </c>
      <c r="L45" s="25">
        <v>-1389492.9028849746</v>
      </c>
      <c r="M45" s="25">
        <v>-935723.9555199754</v>
      </c>
      <c r="N45" s="23">
        <v>0</v>
      </c>
    </row>
    <row r="46" spans="1:14" ht="12.75">
      <c r="A46">
        <v>0.13</v>
      </c>
      <c r="B46" s="25">
        <v>-641660.8158686785</v>
      </c>
      <c r="C46" s="25">
        <v>-1518045.4262472996</v>
      </c>
      <c r="D46" s="25">
        <v>-635873.6600997653</v>
      </c>
      <c r="E46" s="25">
        <v>-1233602.4750585433</v>
      </c>
      <c r="F46" s="25">
        <v>-497103.9447703868</v>
      </c>
      <c r="G46" s="25">
        <v>8502896.055229614</v>
      </c>
      <c r="H46" s="23">
        <v>-0.05523377164115409</v>
      </c>
      <c r="I46" s="25">
        <v>-4096172.544245245</v>
      </c>
      <c r="J46" s="25">
        <v>-2704873.0290479753</v>
      </c>
      <c r="K46" s="25">
        <v>-6866207.840611242</v>
      </c>
      <c r="L46" s="25">
        <v>-1355517.2138123543</v>
      </c>
      <c r="M46" s="25">
        <v>-872382.5680909965</v>
      </c>
      <c r="N46" s="23">
        <v>0</v>
      </c>
    </row>
    <row r="47" spans="1:14" ht="12.75">
      <c r="A47">
        <v>0.14</v>
      </c>
      <c r="B47" s="25">
        <v>-584941.8981405263</v>
      </c>
      <c r="C47" s="25">
        <v>-1389899.3454275536</v>
      </c>
      <c r="D47" s="25">
        <v>-599348.6369301066</v>
      </c>
      <c r="E47" s="25">
        <v>-1233602.4750585433</v>
      </c>
      <c r="F47" s="25">
        <v>-416904.20969768765</v>
      </c>
      <c r="G47" s="25">
        <v>8583095.790302312</v>
      </c>
      <c r="H47" s="23">
        <v>-0.04632268996640974</v>
      </c>
      <c r="I47" s="25">
        <v>-4008678.991430409</v>
      </c>
      <c r="J47" s="25">
        <v>-2659426.8297844166</v>
      </c>
      <c r="K47" s="25">
        <v>-6744520.220606445</v>
      </c>
      <c r="L47" s="25">
        <v>-1325375.0033094913</v>
      </c>
      <c r="M47" s="25">
        <v>-812827.1451487696</v>
      </c>
      <c r="N47" s="23">
        <v>0</v>
      </c>
    </row>
    <row r="48" spans="1:14" ht="12.75">
      <c r="A48">
        <v>0.15</v>
      </c>
      <c r="B48" s="25">
        <v>-530689.0070859827</v>
      </c>
      <c r="C48" s="25">
        <v>-1271543.7324959189</v>
      </c>
      <c r="D48" s="25">
        <v>-564812.9534460724</v>
      </c>
      <c r="E48" s="25">
        <v>-1233602.4750585433</v>
      </c>
      <c r="F48" s="25">
        <v>-339289.7672961631</v>
      </c>
      <c r="G48" s="25">
        <v>8660710.232703837</v>
      </c>
      <c r="H48" s="23">
        <v>-0.03769886303290701</v>
      </c>
      <c r="I48" s="25">
        <v>-3933758.2551181796</v>
      </c>
      <c r="J48" s="25">
        <v>-2616644.1311126333</v>
      </c>
      <c r="K48" s="25">
        <v>-6627179.574634427</v>
      </c>
      <c r="L48" s="25">
        <v>-1296338.896874111</v>
      </c>
      <c r="M48" s="25">
        <v>-750592.5158651017</v>
      </c>
      <c r="N48" s="23">
        <v>0</v>
      </c>
    </row>
    <row r="49" spans="1:14" ht="12.75">
      <c r="A49">
        <v>0.16</v>
      </c>
      <c r="B49" s="25">
        <v>-479634.0122954538</v>
      </c>
      <c r="C49" s="25">
        <v>-1156866.3606616582</v>
      </c>
      <c r="D49" s="25">
        <v>-531174.0043453843</v>
      </c>
      <c r="E49" s="25">
        <v>-1233602.4750585433</v>
      </c>
      <c r="F49" s="25">
        <v>-264806.5949909238</v>
      </c>
      <c r="G49" s="25">
        <v>8735193.405009076</v>
      </c>
      <c r="H49" s="23">
        <v>-0.029422954998991533</v>
      </c>
      <c r="I49" s="25">
        <v>-3863617.1687211026</v>
      </c>
      <c r="J49" s="25">
        <v>-2575238.056259434</v>
      </c>
      <c r="K49" s="25">
        <v>-6519497.841711132</v>
      </c>
      <c r="L49" s="25">
        <v>-1265419.4509661247</v>
      </c>
      <c r="M49" s="25">
        <v>-686551.7698680232</v>
      </c>
      <c r="N49" s="23">
        <v>0</v>
      </c>
    </row>
    <row r="50" spans="1:14" ht="12.75">
      <c r="A50">
        <v>0.17</v>
      </c>
      <c r="B50" s="25">
        <v>-430662.13857492706</v>
      </c>
      <c r="C50" s="25">
        <v>-1048478.4224718305</v>
      </c>
      <c r="D50" s="25">
        <v>-498396.31410771934</v>
      </c>
      <c r="E50" s="25">
        <v>-1233602.4750585433</v>
      </c>
      <c r="F50" s="25">
        <v>-194206.96799222706</v>
      </c>
      <c r="G50" s="25">
        <v>8805793.032007772</v>
      </c>
      <c r="H50" s="23">
        <v>-0.021578551999136338</v>
      </c>
      <c r="I50" s="25">
        <v>-3801328.7377034877</v>
      </c>
      <c r="J50" s="25">
        <v>-2535743.0332872043</v>
      </c>
      <c r="K50" s="25">
        <v>-6411665.597633569</v>
      </c>
      <c r="L50" s="25">
        <v>-1237262.6651025463</v>
      </c>
      <c r="M50" s="25">
        <v>-623041.0081624164</v>
      </c>
      <c r="N50" s="23">
        <v>0</v>
      </c>
    </row>
    <row r="51" spans="1:14" ht="12.75">
      <c r="A51">
        <v>0.18</v>
      </c>
      <c r="B51" s="25">
        <v>-383984.03573015804</v>
      </c>
      <c r="C51" s="25">
        <v>-945766.8148176774</v>
      </c>
      <c r="D51" s="25">
        <v>-466407.84695662494</v>
      </c>
      <c r="E51" s="25">
        <v>-1233602.4750585433</v>
      </c>
      <c r="F51" s="25">
        <v>-126152.3472935916</v>
      </c>
      <c r="G51" s="25">
        <v>8873847.652706409</v>
      </c>
      <c r="H51" s="23">
        <v>-0.014016927477065734</v>
      </c>
      <c r="I51" s="25">
        <v>-3732148.7464291714</v>
      </c>
      <c r="J51" s="25">
        <v>-2494289.194586594</v>
      </c>
      <c r="K51" s="25">
        <v>-6291626.64230556</v>
      </c>
      <c r="L51" s="25">
        <v>-1214104.795755413</v>
      </c>
      <c r="M51" s="25">
        <v>-554163.1493743142</v>
      </c>
      <c r="N51" s="23">
        <v>0</v>
      </c>
    </row>
    <row r="52" spans="1:14" ht="12.75">
      <c r="A52">
        <v>0.19</v>
      </c>
      <c r="B52" s="25">
        <v>-338573.7373300092</v>
      </c>
      <c r="C52" s="25">
        <v>-846449.216842819</v>
      </c>
      <c r="D52" s="25">
        <v>-435925.210618183</v>
      </c>
      <c r="E52" s="25">
        <v>-1233602.4750585433</v>
      </c>
      <c r="F52" s="25">
        <v>-60787.563184090504</v>
      </c>
      <c r="G52" s="25">
        <v>8939212.43681591</v>
      </c>
      <c r="H52" s="23">
        <v>-0.006754173687121168</v>
      </c>
      <c r="I52" s="25">
        <v>-3684721.5207313974</v>
      </c>
      <c r="J52" s="25">
        <v>-2460366.02976801</v>
      </c>
      <c r="K52" s="25">
        <v>-6194250.329309951</v>
      </c>
      <c r="L52" s="25">
        <v>-1184636.233808055</v>
      </c>
      <c r="M52" s="25">
        <v>-483996.82192355697</v>
      </c>
      <c r="N52" s="23">
        <v>0</v>
      </c>
    </row>
    <row r="53" spans="1:14" ht="12.75">
      <c r="A53">
        <v>0.2</v>
      </c>
      <c r="B53" s="25">
        <v>-295294.4095952659</v>
      </c>
      <c r="C53" s="25">
        <v>-750897.9501005661</v>
      </c>
      <c r="D53" s="25">
        <v>-406455.67618593806</v>
      </c>
      <c r="E53" s="25">
        <v>-1233602.4750585433</v>
      </c>
      <c r="F53" s="25">
        <v>3453.914088234114</v>
      </c>
      <c r="G53" s="25">
        <v>9003453.914088234</v>
      </c>
      <c r="H53" s="23">
        <v>0.00038376823202601265</v>
      </c>
      <c r="I53" s="25">
        <v>-3631540.083895854</v>
      </c>
      <c r="J53" s="25">
        <v>-2427771.7271741773</v>
      </c>
      <c r="K53" s="25">
        <v>-6100885.048177084</v>
      </c>
      <c r="L53" s="25">
        <v>-1157178.0058152466</v>
      </c>
      <c r="M53" s="25">
        <v>-416278.1339372135</v>
      </c>
      <c r="N53" s="23">
        <v>0</v>
      </c>
    </row>
    <row r="54" spans="1:14" ht="12.75">
      <c r="A54">
        <v>0.21</v>
      </c>
      <c r="B54" s="25">
        <v>-252990.3676496093</v>
      </c>
      <c r="C54" s="25">
        <v>-660093.501418734</v>
      </c>
      <c r="D54" s="25">
        <v>-376624.1972671807</v>
      </c>
      <c r="E54" s="25">
        <v>-1233602.4750585433</v>
      </c>
      <c r="F54" s="25">
        <v>65090.66091860205</v>
      </c>
      <c r="G54" s="25">
        <v>9065090.6609186</v>
      </c>
      <c r="H54" s="23">
        <v>0.00723229565762245</v>
      </c>
      <c r="I54" s="25">
        <v>-3585907.8352577714</v>
      </c>
      <c r="J54" s="25">
        <v>-2391882.5895544523</v>
      </c>
      <c r="K54" s="25">
        <v>-6004839.190633836</v>
      </c>
      <c r="L54" s="25">
        <v>-1131379.3169800737</v>
      </c>
      <c r="M54" s="25">
        <v>-354715.734756809</v>
      </c>
      <c r="N54" s="23">
        <v>0</v>
      </c>
    </row>
    <row r="55" spans="1:14" ht="12.75">
      <c r="A55">
        <v>0.22</v>
      </c>
      <c r="B55" s="25">
        <v>-211613.15966044646</v>
      </c>
      <c r="C55" s="25">
        <v>-570923.5177783555</v>
      </c>
      <c r="D55" s="25">
        <v>-348556.26691358327</v>
      </c>
      <c r="E55" s="25">
        <v>-1233602.4750585433</v>
      </c>
      <c r="F55" s="25">
        <v>126366.5863694448</v>
      </c>
      <c r="G55" s="25">
        <v>9126366.586369446</v>
      </c>
      <c r="H55" s="23">
        <v>0.014040731818827201</v>
      </c>
      <c r="I55" s="25">
        <v>-3533174.326847284</v>
      </c>
      <c r="J55" s="25">
        <v>-2358541.1929293927</v>
      </c>
      <c r="K55" s="25">
        <v>-5903185.936071653</v>
      </c>
      <c r="L55" s="25">
        <v>-1104755.0662376627</v>
      </c>
      <c r="M55" s="25">
        <v>-287264.9358223764</v>
      </c>
      <c r="N55" s="23">
        <v>0</v>
      </c>
    </row>
    <row r="56" spans="1:14" ht="12.75">
      <c r="A56">
        <v>0.23</v>
      </c>
      <c r="B56" s="25">
        <v>-172017.53950569298</v>
      </c>
      <c r="C56" s="25">
        <v>-485831.0220453311</v>
      </c>
      <c r="D56" s="25">
        <v>-320520.12411599694</v>
      </c>
      <c r="E56" s="25">
        <v>-1233602.4750585433</v>
      </c>
      <c r="F56" s="25">
        <v>185365.2812115129</v>
      </c>
      <c r="G56" s="25">
        <v>9185365.281211514</v>
      </c>
      <c r="H56" s="23">
        <v>0.020596142356834764</v>
      </c>
      <c r="I56" s="25">
        <v>-3489604.358597245</v>
      </c>
      <c r="J56" s="25">
        <v>-2331048.251056971</v>
      </c>
      <c r="K56" s="25">
        <v>-5802257.507191118</v>
      </c>
      <c r="L56" s="25">
        <v>-1081704.3031016418</v>
      </c>
      <c r="M56" s="25">
        <v>-216204.46060129761</v>
      </c>
      <c r="N56" s="23">
        <v>0</v>
      </c>
    </row>
    <row r="57" spans="1:14" ht="12.75">
      <c r="A57">
        <v>0.24</v>
      </c>
      <c r="B57" s="25">
        <v>-133501.25535047892</v>
      </c>
      <c r="C57" s="25">
        <v>-402712.3190103893</v>
      </c>
      <c r="D57" s="25">
        <v>-293447.2276100479</v>
      </c>
      <c r="E57" s="25">
        <v>-1233602.4750585433</v>
      </c>
      <c r="F57" s="25">
        <v>241768.09039182446</v>
      </c>
      <c r="G57" s="25">
        <v>9241768.090391824</v>
      </c>
      <c r="H57" s="23">
        <v>0.02686312115464716</v>
      </c>
      <c r="I57" s="25">
        <v>-3449957.629291764</v>
      </c>
      <c r="J57" s="25">
        <v>-2301995.8518108055</v>
      </c>
      <c r="K57" s="25">
        <v>-5693949.693278324</v>
      </c>
      <c r="L57" s="25">
        <v>-1061005.9074159877</v>
      </c>
      <c r="M57" s="25">
        <v>-150646.04939294772</v>
      </c>
      <c r="N57" s="23">
        <v>0</v>
      </c>
    </row>
    <row r="58" spans="1:14" ht="12.75">
      <c r="A58">
        <v>0.25</v>
      </c>
      <c r="B58" s="25">
        <v>-95670.7058977848</v>
      </c>
      <c r="C58" s="25">
        <v>-323655.09227571083</v>
      </c>
      <c r="D58" s="25">
        <v>-266572.9905732403</v>
      </c>
      <c r="E58" s="25">
        <v>-1233602.4750585433</v>
      </c>
      <c r="F58" s="25">
        <v>299136.4004756001</v>
      </c>
      <c r="G58" s="25">
        <v>9299136.4004756</v>
      </c>
      <c r="H58" s="23">
        <v>0.033237377830622236</v>
      </c>
      <c r="I58" s="25">
        <v>-3407433.625174057</v>
      </c>
      <c r="J58" s="25">
        <v>-2269157.460337649</v>
      </c>
      <c r="K58" s="25">
        <v>-5593657.639288064</v>
      </c>
      <c r="L58" s="25">
        <v>-1038451.0153400364</v>
      </c>
      <c r="M58" s="25">
        <v>-90849.11326823263</v>
      </c>
      <c r="N58" s="23">
        <v>0</v>
      </c>
    </row>
    <row r="59" spans="1:14" ht="12.75">
      <c r="A59">
        <v>0.26</v>
      </c>
      <c r="B59" s="25">
        <v>-59297.301581828855</v>
      </c>
      <c r="C59" s="25">
        <v>-245511.84021899477</v>
      </c>
      <c r="D59" s="25">
        <v>-240492.86139897903</v>
      </c>
      <c r="E59" s="25">
        <v>-1233602.4750585433</v>
      </c>
      <c r="F59" s="25">
        <v>355628.3921962499</v>
      </c>
      <c r="G59" s="25">
        <v>9355628.39219625</v>
      </c>
      <c r="H59" s="23">
        <v>0.03951426579958332</v>
      </c>
      <c r="I59" s="25">
        <v>-3374136.104796753</v>
      </c>
      <c r="J59" s="25">
        <v>-2243283.9786977456</v>
      </c>
      <c r="K59" s="25">
        <v>-5482838.788672274</v>
      </c>
      <c r="L59" s="25">
        <v>-1017080.0300601217</v>
      </c>
      <c r="M59" s="25">
        <v>-28375.28072813512</v>
      </c>
      <c r="N59" s="23">
        <v>0</v>
      </c>
    </row>
    <row r="60" spans="1:14" ht="12.75">
      <c r="A60">
        <v>0.27</v>
      </c>
      <c r="B60" s="25">
        <v>-22480.737120386955</v>
      </c>
      <c r="C60" s="25">
        <v>-169848.12194155887</v>
      </c>
      <c r="D60" s="25">
        <v>-214639.36322281728</v>
      </c>
      <c r="E60" s="25">
        <v>-1233602.4750585433</v>
      </c>
      <c r="F60" s="25">
        <v>410004.1307404687</v>
      </c>
      <c r="G60" s="25">
        <v>9410004.13074047</v>
      </c>
      <c r="H60" s="23">
        <v>0.045556014526718744</v>
      </c>
      <c r="I60" s="25">
        <v>-3339073.810397345</v>
      </c>
      <c r="J60" s="25">
        <v>-2213169.6902337153</v>
      </c>
      <c r="K60" s="25">
        <v>-5375103.649379051</v>
      </c>
      <c r="L60" s="25">
        <v>-995134.2856685485</v>
      </c>
      <c r="M60" s="25">
        <v>41328.57347757282</v>
      </c>
      <c r="N60" s="23">
        <v>0</v>
      </c>
    </row>
    <row r="61" spans="1:14" ht="12.75">
      <c r="A61">
        <v>0.28</v>
      </c>
      <c r="B61" s="25">
        <v>12498.295069422615</v>
      </c>
      <c r="C61" s="25">
        <v>-95980.12455632437</v>
      </c>
      <c r="D61" s="25">
        <v>-189285.19148215037</v>
      </c>
      <c r="E61" s="25">
        <v>-1233602.4750585433</v>
      </c>
      <c r="F61" s="25">
        <v>464032.5628268707</v>
      </c>
      <c r="G61" s="25">
        <v>9464032.56282687</v>
      </c>
      <c r="H61" s="23">
        <v>0.05155917364743008</v>
      </c>
      <c r="I61" s="25">
        <v>-3305688.793956659</v>
      </c>
      <c r="J61" s="25">
        <v>-2182987.1771181026</v>
      </c>
      <c r="K61" s="25">
        <v>-5264489.430639898</v>
      </c>
      <c r="L61" s="25">
        <v>-972179.3120229457</v>
      </c>
      <c r="M61" s="25">
        <v>110540.22734209943</v>
      </c>
      <c r="N61" s="23">
        <v>0</v>
      </c>
    </row>
    <row r="62" spans="1:14" ht="12.75">
      <c r="A62">
        <v>0.29</v>
      </c>
      <c r="B62" s="25">
        <v>47444.50621712645</v>
      </c>
      <c r="C62" s="25">
        <v>-23304.026006387816</v>
      </c>
      <c r="D62" s="25">
        <v>-164073.18820207706</v>
      </c>
      <c r="E62" s="25">
        <v>-1233602.4750585433</v>
      </c>
      <c r="F62" s="25">
        <v>516444.0560024188</v>
      </c>
      <c r="G62" s="25">
        <v>9516444.05600242</v>
      </c>
      <c r="H62" s="23">
        <v>0.057382672889157646</v>
      </c>
      <c r="I62" s="25">
        <v>-3273937.799694831</v>
      </c>
      <c r="J62" s="25">
        <v>-2155107.216444411</v>
      </c>
      <c r="K62" s="25">
        <v>-5165862.171596688</v>
      </c>
      <c r="L62" s="25">
        <v>-953482.7361762476</v>
      </c>
      <c r="M62" s="25">
        <v>182160.9250892994</v>
      </c>
      <c r="N62" s="23">
        <v>0</v>
      </c>
    </row>
    <row r="63" spans="1:14" ht="12.75">
      <c r="A63">
        <v>0.3</v>
      </c>
      <c r="B63" s="25">
        <v>81746.66163920518</v>
      </c>
      <c r="C63" s="25">
        <v>47391.98660778999</v>
      </c>
      <c r="D63" s="25">
        <v>-139416.49042074737</v>
      </c>
      <c r="E63" s="25">
        <v>-1233602.4750585433</v>
      </c>
      <c r="F63" s="25">
        <v>569307.8675271096</v>
      </c>
      <c r="G63" s="25">
        <v>9569307.867527109</v>
      </c>
      <c r="H63" s="23">
        <v>0.06325642972523439</v>
      </c>
      <c r="I63" s="25">
        <v>-3239726.860851628</v>
      </c>
      <c r="J63" s="25">
        <v>-2127132.149958846</v>
      </c>
      <c r="K63" s="25">
        <v>-5047776.044176298</v>
      </c>
      <c r="L63" s="25">
        <v>-934900.6151938587</v>
      </c>
      <c r="M63" s="25">
        <v>249534.40373434345</v>
      </c>
      <c r="N63" s="23">
        <v>0</v>
      </c>
    </row>
    <row r="64" spans="1:14" ht="12.75">
      <c r="A64">
        <v>0.31</v>
      </c>
      <c r="B64" s="25">
        <v>114941.62226499896</v>
      </c>
      <c r="C64" s="25">
        <v>115962.96467079781</v>
      </c>
      <c r="D64" s="25">
        <v>-114818.9416733555</v>
      </c>
      <c r="E64" s="25">
        <v>-1233602.4750585433</v>
      </c>
      <c r="F64" s="25">
        <v>620568.1738163129</v>
      </c>
      <c r="G64" s="25">
        <v>9620568.173816312</v>
      </c>
      <c r="H64" s="23">
        <v>0.06895201931292366</v>
      </c>
      <c r="I64" s="25">
        <v>-3209052.404536352</v>
      </c>
      <c r="J64" s="25">
        <v>-2099224.070194491</v>
      </c>
      <c r="K64" s="25">
        <v>-4938297.700148021</v>
      </c>
      <c r="L64" s="25">
        <v>-913154.5451488964</v>
      </c>
      <c r="M64" s="25">
        <v>307778.3022216976</v>
      </c>
      <c r="N64" s="23">
        <v>0</v>
      </c>
    </row>
    <row r="65" spans="1:14" ht="12.75">
      <c r="A65">
        <v>0.32</v>
      </c>
      <c r="B65" s="25">
        <v>147873.3282169709</v>
      </c>
      <c r="C65" s="25">
        <v>183245.1629378805</v>
      </c>
      <c r="D65" s="25">
        <v>-91120.56156875692</v>
      </c>
      <c r="E65" s="25">
        <v>-1233602.4750585433</v>
      </c>
      <c r="F65" s="25">
        <v>670658.8306809845</v>
      </c>
      <c r="G65" s="25">
        <v>9670658.830680985</v>
      </c>
      <c r="H65" s="23">
        <v>0.07451764785344273</v>
      </c>
      <c r="I65" s="25">
        <v>-3179861.129137531</v>
      </c>
      <c r="J65" s="25">
        <v>-2072725.160994203</v>
      </c>
      <c r="K65" s="25">
        <v>-4822154.730201742</v>
      </c>
      <c r="L65" s="25">
        <v>-893848.5214317605</v>
      </c>
      <c r="M65" s="25">
        <v>375304.56368420826</v>
      </c>
      <c r="N65" s="23">
        <v>0</v>
      </c>
    </row>
    <row r="66" spans="1:14" ht="12.75">
      <c r="A66">
        <v>0.33</v>
      </c>
      <c r="B66" s="25">
        <v>179263.60336227925</v>
      </c>
      <c r="C66" s="25">
        <v>249695.56746590236</v>
      </c>
      <c r="D66" s="25">
        <v>-67349.29304441893</v>
      </c>
      <c r="E66" s="25">
        <v>-1233602.4750585433</v>
      </c>
      <c r="F66" s="25">
        <v>721594.9059725022</v>
      </c>
      <c r="G66" s="25">
        <v>9721594.905972503</v>
      </c>
      <c r="H66" s="23">
        <v>0.08017721177472246</v>
      </c>
      <c r="I66" s="25">
        <v>-3151506.211398212</v>
      </c>
      <c r="J66" s="25">
        <v>-2044672.5384118245</v>
      </c>
      <c r="K66" s="25">
        <v>-4697440.419529072</v>
      </c>
      <c r="L66" s="25">
        <v>-872956.1770391504</v>
      </c>
      <c r="M66" s="25">
        <v>447699.91045102465</v>
      </c>
      <c r="N66" s="23">
        <v>0</v>
      </c>
    </row>
    <row r="67" spans="1:14" ht="12.75">
      <c r="A67">
        <v>0.34</v>
      </c>
      <c r="B67" s="25">
        <v>210426.12682300343</v>
      </c>
      <c r="C67" s="25">
        <v>315047.68003365496</v>
      </c>
      <c r="D67" s="25">
        <v>-43677.393298643095</v>
      </c>
      <c r="E67" s="25">
        <v>-1233602.4750585433</v>
      </c>
      <c r="F67" s="25">
        <v>770716.0172377556</v>
      </c>
      <c r="G67" s="25">
        <v>9770716.017237756</v>
      </c>
      <c r="H67" s="23">
        <v>0.08563511302641728</v>
      </c>
      <c r="I67" s="25">
        <v>-3124002.625143282</v>
      </c>
      <c r="J67" s="25">
        <v>-2020218.596136221</v>
      </c>
      <c r="K67" s="25">
        <v>-4557837.672929897</v>
      </c>
      <c r="L67" s="25">
        <v>-853754.9876358175</v>
      </c>
      <c r="M67" s="25">
        <v>517984.7499267586</v>
      </c>
      <c r="N67" s="23">
        <v>0</v>
      </c>
    </row>
    <row r="68" spans="1:14" ht="12.75">
      <c r="A68">
        <v>0.35</v>
      </c>
      <c r="B68" s="25">
        <v>241823.38489942066</v>
      </c>
      <c r="C68" s="25">
        <v>379210.42585828534</v>
      </c>
      <c r="D68" s="25">
        <v>-20425.505251778293</v>
      </c>
      <c r="E68" s="25">
        <v>-1233602.4750585433</v>
      </c>
      <c r="F68" s="25">
        <v>819390.9422763065</v>
      </c>
      <c r="G68" s="25">
        <v>9819390.942276306</v>
      </c>
      <c r="H68" s="23">
        <v>0.09104343803070071</v>
      </c>
      <c r="I68" s="25">
        <v>-3099425.5519609186</v>
      </c>
      <c r="J68" s="25">
        <v>-1995486.1011683985</v>
      </c>
      <c r="K68" s="25">
        <v>-4417453.493841303</v>
      </c>
      <c r="L68" s="25">
        <v>-832567.9380658257</v>
      </c>
      <c r="M68" s="25">
        <v>593504.6692369155</v>
      </c>
      <c r="N68" s="23">
        <v>0</v>
      </c>
    </row>
    <row r="69" spans="1:14" ht="12.75">
      <c r="A69">
        <v>0.36</v>
      </c>
      <c r="B69" s="25">
        <v>272869.11878763884</v>
      </c>
      <c r="C69" s="25">
        <v>441391.76498999074</v>
      </c>
      <c r="D69" s="25">
        <v>2793.349921612398</v>
      </c>
      <c r="E69" s="25">
        <v>-1233602.4750585433</v>
      </c>
      <c r="F69" s="25">
        <v>867879.6947206592</v>
      </c>
      <c r="G69" s="25">
        <v>9867879.69472066</v>
      </c>
      <c r="H69" s="23">
        <v>0.09643107719118435</v>
      </c>
      <c r="I69" s="25">
        <v>-3073864.644525302</v>
      </c>
      <c r="J69" s="25">
        <v>-1969509.8145473036</v>
      </c>
      <c r="K69" s="25">
        <v>-4251117.887340979</v>
      </c>
      <c r="L69" s="25">
        <v>-813873.3809263365</v>
      </c>
      <c r="M69" s="25">
        <v>665754.034445146</v>
      </c>
      <c r="N69" s="23">
        <v>0</v>
      </c>
    </row>
    <row r="70" spans="1:14" ht="12.75">
      <c r="A70">
        <v>0.37</v>
      </c>
      <c r="B70" s="25">
        <v>303696.4149941569</v>
      </c>
      <c r="C70" s="25">
        <v>503425.0044833496</v>
      </c>
      <c r="D70" s="25">
        <v>26034.105879126357</v>
      </c>
      <c r="E70" s="25">
        <v>-1233602.4750585433</v>
      </c>
      <c r="F70" s="25">
        <v>916743.298810022</v>
      </c>
      <c r="G70" s="25">
        <v>9916743.298810022</v>
      </c>
      <c r="H70" s="23">
        <v>0.10186036653444688</v>
      </c>
      <c r="I70" s="25">
        <v>-3050495.919937623</v>
      </c>
      <c r="J70" s="25">
        <v>-1941890.5574097298</v>
      </c>
      <c r="K70" s="25">
        <v>-4058583.340186663</v>
      </c>
      <c r="L70" s="25">
        <v>-794902.3235198739</v>
      </c>
      <c r="M70" s="25">
        <v>746370.4033133339</v>
      </c>
      <c r="N70" s="23">
        <v>0</v>
      </c>
    </row>
    <row r="71" spans="1:14" ht="12.75">
      <c r="A71">
        <v>0.38</v>
      </c>
      <c r="B71" s="25">
        <v>334309.05821236037</v>
      </c>
      <c r="C71" s="25">
        <v>565072.3433835832</v>
      </c>
      <c r="D71" s="25">
        <v>48871.72415969443</v>
      </c>
      <c r="E71" s="25">
        <v>-1233602.4750585433</v>
      </c>
      <c r="F71" s="25">
        <v>965278.552234881</v>
      </c>
      <c r="G71" s="25">
        <v>9965278.55223488</v>
      </c>
      <c r="H71" s="23">
        <v>0.10725317247054234</v>
      </c>
      <c r="I71" s="25">
        <v>-3025998.975364327</v>
      </c>
      <c r="J71" s="25">
        <v>-1914366.8365538768</v>
      </c>
      <c r="K71" s="25">
        <v>-3810202.4671886656</v>
      </c>
      <c r="L71" s="25">
        <v>-775661.2601872893</v>
      </c>
      <c r="M71" s="25">
        <v>823311.5118742262</v>
      </c>
      <c r="N71" s="23">
        <v>0</v>
      </c>
    </row>
    <row r="72" spans="1:14" ht="12.75">
      <c r="A72">
        <v>0.39</v>
      </c>
      <c r="B72" s="25">
        <v>364362.13659900706</v>
      </c>
      <c r="C72" s="25">
        <v>625535.4563706368</v>
      </c>
      <c r="D72" s="25">
        <v>71425.14190048666</v>
      </c>
      <c r="E72" s="25">
        <v>-1233602.4750585433</v>
      </c>
      <c r="F72" s="25">
        <v>1013629.6258914303</v>
      </c>
      <c r="G72" s="25">
        <v>10013629.62589143</v>
      </c>
      <c r="H72" s="23">
        <v>0.11262551398793669</v>
      </c>
      <c r="I72" s="25">
        <v>-3001910.1789570632</v>
      </c>
      <c r="J72" s="25">
        <v>-1889023.3785403476</v>
      </c>
      <c r="K72" s="25">
        <v>-3590277.2970895045</v>
      </c>
      <c r="L72" s="25">
        <v>-754207.4202358158</v>
      </c>
      <c r="M72" s="25">
        <v>894941.9135879037</v>
      </c>
      <c r="N72" s="23">
        <v>0</v>
      </c>
    </row>
    <row r="73" spans="1:14" ht="12.75">
      <c r="A73">
        <v>0.4</v>
      </c>
      <c r="B73" s="25">
        <v>393445.2135698954</v>
      </c>
      <c r="C73" s="25">
        <v>685971.3167411577</v>
      </c>
      <c r="D73" s="25">
        <v>94251.2105408985</v>
      </c>
      <c r="E73" s="25">
        <v>-1233602.4750585433</v>
      </c>
      <c r="F73" s="25">
        <v>1061079.7112005954</v>
      </c>
      <c r="G73" s="25">
        <v>10061079.711200597</v>
      </c>
      <c r="H73" s="23">
        <v>0.11789774568895504</v>
      </c>
      <c r="I73" s="25">
        <v>-2979417.1032740674</v>
      </c>
      <c r="J73" s="25">
        <v>-1864709.5346989702</v>
      </c>
      <c r="K73" s="25">
        <v>-3396786.195670223</v>
      </c>
      <c r="L73" s="25">
        <v>-734252.573933511</v>
      </c>
      <c r="M73" s="25">
        <v>977602.481998447</v>
      </c>
      <c r="N73" s="23">
        <v>0</v>
      </c>
    </row>
    <row r="74" spans="1:14" ht="12.75">
      <c r="A74">
        <v>0.41</v>
      </c>
      <c r="B74" s="25">
        <v>423036.0888534868</v>
      </c>
      <c r="C74" s="25">
        <v>745034.3631437366</v>
      </c>
      <c r="D74" s="25">
        <v>116769.74974990895</v>
      </c>
      <c r="E74" s="25">
        <v>-1233602.4750585433</v>
      </c>
      <c r="F74" s="25">
        <v>1109300.0599753056</v>
      </c>
      <c r="G74" s="25">
        <v>10109300.059975306</v>
      </c>
      <c r="H74" s="23">
        <v>0.1232555622194784</v>
      </c>
      <c r="I74" s="25">
        <v>-2958119.369650467</v>
      </c>
      <c r="J74" s="25">
        <v>-1839887.1202960236</v>
      </c>
      <c r="K74" s="25">
        <v>-3216572.729825683</v>
      </c>
      <c r="L74" s="25">
        <v>-715471.5706383929</v>
      </c>
      <c r="M74" s="25">
        <v>1063276.6680692818</v>
      </c>
      <c r="N74" s="23">
        <v>0</v>
      </c>
    </row>
    <row r="75" spans="1:14" ht="12.75">
      <c r="A75">
        <v>0.42</v>
      </c>
      <c r="B75" s="25">
        <v>451789.45902405307</v>
      </c>
      <c r="C75" s="25">
        <v>803366.6125932419</v>
      </c>
      <c r="D75" s="25">
        <v>139141.04292575302</v>
      </c>
      <c r="E75" s="25">
        <v>-1233602.4750585433</v>
      </c>
      <c r="F75" s="25">
        <v>1157377.271928301</v>
      </c>
      <c r="G75" s="25">
        <v>10157377.271928301</v>
      </c>
      <c r="H75" s="23">
        <v>0.12859747465870014</v>
      </c>
      <c r="I75" s="25">
        <v>-2936076.1272763596</v>
      </c>
      <c r="J75" s="25">
        <v>-1812863.594988802</v>
      </c>
      <c r="K75" s="25">
        <v>-3048464.6549704033</v>
      </c>
      <c r="L75" s="25">
        <v>-696536.0128015272</v>
      </c>
      <c r="M75" s="25">
        <v>1145081.5004596536</v>
      </c>
      <c r="N75" s="23">
        <v>0</v>
      </c>
    </row>
    <row r="76" spans="1:14" ht="12.75">
      <c r="A76">
        <v>0.43</v>
      </c>
      <c r="B76" s="25">
        <v>480534.2219848456</v>
      </c>
      <c r="C76" s="25">
        <v>861247.3030099608</v>
      </c>
      <c r="D76" s="25">
        <v>161976.89410948823</v>
      </c>
      <c r="E76" s="25">
        <v>-1233602.4750585433</v>
      </c>
      <c r="F76" s="25">
        <v>1205926.8524183072</v>
      </c>
      <c r="G76" s="25">
        <v>10205926.852418307</v>
      </c>
      <c r="H76" s="23">
        <v>0.13399187249092304</v>
      </c>
      <c r="I76" s="25">
        <v>-2915301.8524894114</v>
      </c>
      <c r="J76" s="25">
        <v>-1786299.3021768043</v>
      </c>
      <c r="K76" s="25">
        <v>-2907539.885687733</v>
      </c>
      <c r="L76" s="25">
        <v>-677506.4105791316</v>
      </c>
      <c r="M76" s="25">
        <v>1243124.5342708426</v>
      </c>
      <c r="N76" s="23">
        <v>0</v>
      </c>
    </row>
    <row r="77" spans="1:14" ht="12.75">
      <c r="A77">
        <v>0.44</v>
      </c>
      <c r="B77" s="25">
        <v>509507.57691970374</v>
      </c>
      <c r="C77" s="25">
        <v>918215.6086320868</v>
      </c>
      <c r="D77" s="25">
        <v>184685.76654776116</v>
      </c>
      <c r="E77" s="25">
        <v>-1233602.4750585433</v>
      </c>
      <c r="F77" s="25">
        <v>1253495.8667359818</v>
      </c>
      <c r="G77" s="25">
        <v>10253495.866735982</v>
      </c>
      <c r="H77" s="23">
        <v>0.1392773185262202</v>
      </c>
      <c r="I77" s="25">
        <v>-2895831.8056241227</v>
      </c>
      <c r="J77" s="25">
        <v>-1764257.0858177135</v>
      </c>
      <c r="K77" s="25">
        <v>-2775130.5629502283</v>
      </c>
      <c r="L77" s="25">
        <v>-658204.6516141499</v>
      </c>
      <c r="M77" s="25">
        <v>1321662.1168587182</v>
      </c>
      <c r="N77" s="23">
        <v>0</v>
      </c>
    </row>
    <row r="78" spans="1:14" ht="12.75">
      <c r="A78">
        <v>0.45</v>
      </c>
      <c r="B78" s="25">
        <v>537946.4851237107</v>
      </c>
      <c r="C78" s="25">
        <v>976034.9555937722</v>
      </c>
      <c r="D78" s="25">
        <v>206949.04089480062</v>
      </c>
      <c r="E78" s="25">
        <v>-1233602.4750585433</v>
      </c>
      <c r="F78" s="25">
        <v>1301301.0823815025</v>
      </c>
      <c r="G78" s="25">
        <v>10301301.082381502</v>
      </c>
      <c r="H78" s="23">
        <v>0.1445890091535003</v>
      </c>
      <c r="I78" s="25">
        <v>-2873767.383710293</v>
      </c>
      <c r="J78" s="25">
        <v>-1741332.1800361082</v>
      </c>
      <c r="K78" s="25">
        <v>-2628390.797389711</v>
      </c>
      <c r="L78" s="25">
        <v>-640348.2900261796</v>
      </c>
      <c r="M78" s="25">
        <v>1410413.3892304339</v>
      </c>
      <c r="N78" s="23">
        <v>0</v>
      </c>
    </row>
    <row r="79" spans="1:14" ht="12.75">
      <c r="A79">
        <v>0.46</v>
      </c>
      <c r="B79" s="25">
        <v>566818.7431266393</v>
      </c>
      <c r="C79" s="25">
        <v>1032936.2311765078</v>
      </c>
      <c r="D79" s="25">
        <v>229144.20654321514</v>
      </c>
      <c r="E79" s="25">
        <v>-1233602.4750585433</v>
      </c>
      <c r="F79" s="25">
        <v>1349994.701580923</v>
      </c>
      <c r="G79" s="25">
        <v>10349994.701580923</v>
      </c>
      <c r="H79" s="23">
        <v>0.14999941128676922</v>
      </c>
      <c r="I79" s="25">
        <v>-2854402.4888114296</v>
      </c>
      <c r="J79" s="25">
        <v>-1718084.6375953136</v>
      </c>
      <c r="K79" s="25">
        <v>-2488657.492496488</v>
      </c>
      <c r="L79" s="25">
        <v>-620405.4632124219</v>
      </c>
      <c r="M79" s="25">
        <v>1502425.3538307464</v>
      </c>
      <c r="N79" s="23">
        <v>0</v>
      </c>
    </row>
    <row r="80" spans="1:14" ht="12.75">
      <c r="A80">
        <v>0.47</v>
      </c>
      <c r="B80" s="25">
        <v>595122.3732612089</v>
      </c>
      <c r="C80" s="25">
        <v>1088347.1297400754</v>
      </c>
      <c r="D80" s="25">
        <v>251304.6626737578</v>
      </c>
      <c r="E80" s="25">
        <v>-1233602.4750585433</v>
      </c>
      <c r="F80" s="25">
        <v>1398313.864321327</v>
      </c>
      <c r="G80" s="25">
        <v>10398313.864321327</v>
      </c>
      <c r="H80" s="23">
        <v>0.15536820714681412</v>
      </c>
      <c r="I80" s="25">
        <v>-2836011.2938834974</v>
      </c>
      <c r="J80" s="25">
        <v>-1692237.34174251</v>
      </c>
      <c r="K80" s="25">
        <v>-2367241.5514893164</v>
      </c>
      <c r="L80" s="25">
        <v>-599662.8019380871</v>
      </c>
      <c r="M80" s="25">
        <v>1588007.80576292</v>
      </c>
      <c r="N80" s="23">
        <v>0</v>
      </c>
    </row>
    <row r="81" spans="1:14" ht="12.75">
      <c r="A81">
        <v>0.48</v>
      </c>
      <c r="B81" s="25">
        <v>623632.9711391559</v>
      </c>
      <c r="C81" s="25">
        <v>1144294.9507682982</v>
      </c>
      <c r="D81" s="25">
        <v>273343.00405483897</v>
      </c>
      <c r="E81" s="25">
        <v>-1233602.4750585433</v>
      </c>
      <c r="F81" s="25">
        <v>1445697.521435035</v>
      </c>
      <c r="G81" s="25">
        <v>10445697.521435035</v>
      </c>
      <c r="H81" s="23">
        <v>0.1606330579372261</v>
      </c>
      <c r="I81" s="25">
        <v>-2817819.6259172615</v>
      </c>
      <c r="J81" s="25">
        <v>-1669416.607458071</v>
      </c>
      <c r="K81" s="25">
        <v>-2239401.042505125</v>
      </c>
      <c r="L81" s="25">
        <v>-582828.9189146146</v>
      </c>
      <c r="M81" s="25">
        <v>1684822.1139527252</v>
      </c>
      <c r="N81" s="23">
        <v>0</v>
      </c>
    </row>
    <row r="82" spans="1:14" ht="12.75">
      <c r="A82">
        <v>0.49</v>
      </c>
      <c r="B82" s="25">
        <v>651708.4889294701</v>
      </c>
      <c r="C82" s="25">
        <v>1198793.5964523675</v>
      </c>
      <c r="D82" s="25">
        <v>295535.9016267669</v>
      </c>
      <c r="E82" s="25">
        <v>-1233602.4750585433</v>
      </c>
      <c r="F82" s="25">
        <v>1493769.7860548194</v>
      </c>
      <c r="G82" s="25">
        <v>10493769.78605482</v>
      </c>
      <c r="H82" s="23">
        <v>0.1659744206727577</v>
      </c>
      <c r="I82" s="25">
        <v>-2799710.7523837476</v>
      </c>
      <c r="J82" s="25">
        <v>-1642617.6654179636</v>
      </c>
      <c r="K82" s="25">
        <v>-2108761.7277276535</v>
      </c>
      <c r="L82" s="25">
        <v>-567145.0667378211</v>
      </c>
      <c r="M82" s="25">
        <v>1796165.6884174545</v>
      </c>
      <c r="N82" s="23">
        <v>0</v>
      </c>
    </row>
    <row r="83" spans="1:14" ht="12.75">
      <c r="A83">
        <v>0.5</v>
      </c>
      <c r="B83" s="25">
        <v>680043.3395350222</v>
      </c>
      <c r="C83" s="25">
        <v>1252858.072473051</v>
      </c>
      <c r="D83" s="25">
        <v>317479.873007538</v>
      </c>
      <c r="E83" s="25">
        <v>-1233602.4750585433</v>
      </c>
      <c r="F83" s="25">
        <v>1541209.038878541</v>
      </c>
      <c r="G83" s="25">
        <v>10541209.038878541</v>
      </c>
      <c r="H83" s="23">
        <v>0.17124544876428233</v>
      </c>
      <c r="I83" s="25">
        <v>-2779890.31796432</v>
      </c>
      <c r="J83" s="25">
        <v>-1621246.9942756835</v>
      </c>
      <c r="K83" s="25">
        <v>-2010237.2878695037</v>
      </c>
      <c r="L83" s="25">
        <v>-549189.6581444349</v>
      </c>
      <c r="M83" s="25">
        <v>1887349.8257762913</v>
      </c>
      <c r="N83" s="23">
        <v>0</v>
      </c>
    </row>
    <row r="84" spans="1:14" ht="12.75">
      <c r="A84">
        <v>0.51</v>
      </c>
      <c r="B84" s="25">
        <v>708210.5952713257</v>
      </c>
      <c r="C84" s="25">
        <v>1306407.0892972248</v>
      </c>
      <c r="D84" s="25">
        <v>340258.79114726395</v>
      </c>
      <c r="E84" s="25">
        <v>-1233602.4750585433</v>
      </c>
      <c r="F84" s="25">
        <v>1589901.5512015694</v>
      </c>
      <c r="G84" s="25">
        <v>10589901.551201569</v>
      </c>
      <c r="H84" s="23">
        <v>0.17665572791128548</v>
      </c>
      <c r="I84" s="25">
        <v>-2762768.561307203</v>
      </c>
      <c r="J84" s="25">
        <v>-1599212.5551057875</v>
      </c>
      <c r="K84" s="25">
        <v>-1919053.1505106657</v>
      </c>
      <c r="L84" s="25">
        <v>-530116.8673861532</v>
      </c>
      <c r="M84" s="25">
        <v>1985874.265634442</v>
      </c>
      <c r="N84" s="23">
        <v>0</v>
      </c>
    </row>
    <row r="85" spans="1:14" ht="12.75">
      <c r="A85">
        <v>0.52</v>
      </c>
      <c r="B85" s="25">
        <v>736367.8055855706</v>
      </c>
      <c r="C85" s="25">
        <v>1360420.5058643827</v>
      </c>
      <c r="D85" s="25">
        <v>362508.5096883798</v>
      </c>
      <c r="E85" s="25">
        <v>-1233602.4750585433</v>
      </c>
      <c r="F85" s="25">
        <v>1638356.9406816298</v>
      </c>
      <c r="G85" s="25">
        <v>10638356.94068163</v>
      </c>
      <c r="H85" s="23">
        <v>0.18203966007573666</v>
      </c>
      <c r="I85" s="25">
        <v>-2745619.7345438013</v>
      </c>
      <c r="J85" s="25">
        <v>-1575298.7739216094</v>
      </c>
      <c r="K85" s="25">
        <v>-1807709.576045939</v>
      </c>
      <c r="L85" s="25">
        <v>-510825.7270558781</v>
      </c>
      <c r="M85" s="25">
        <v>2116513.580411912</v>
      </c>
      <c r="N85" s="23">
        <v>0</v>
      </c>
    </row>
    <row r="86" spans="1:14" ht="12.75">
      <c r="A86">
        <v>0.53</v>
      </c>
      <c r="B86" s="25">
        <v>764401.9911290949</v>
      </c>
      <c r="C86" s="25">
        <v>1413974.6736819786</v>
      </c>
      <c r="D86" s="25">
        <v>385292.0087844619</v>
      </c>
      <c r="E86" s="25">
        <v>-1211234.5918332872</v>
      </c>
      <c r="F86" s="25">
        <v>1687545.7242991691</v>
      </c>
      <c r="G86" s="25">
        <v>10687545.72429917</v>
      </c>
      <c r="H86" s="23">
        <v>0.18750508047768547</v>
      </c>
      <c r="I86" s="25">
        <v>-2729645.9358220235</v>
      </c>
      <c r="J86" s="25">
        <v>-1553074.5511438095</v>
      </c>
      <c r="K86" s="25">
        <v>-1710895.2678561318</v>
      </c>
      <c r="L86" s="25">
        <v>-490627.1442985023</v>
      </c>
      <c r="M86" s="25">
        <v>2244354.089396104</v>
      </c>
      <c r="N86" s="23">
        <v>0</v>
      </c>
    </row>
    <row r="87" spans="1:14" ht="12.75">
      <c r="A87">
        <v>0.54</v>
      </c>
      <c r="B87" s="25">
        <v>792679.7254212967</v>
      </c>
      <c r="C87" s="25">
        <v>1468009.77583168</v>
      </c>
      <c r="D87" s="25">
        <v>408356.0333838679</v>
      </c>
      <c r="E87" s="25">
        <v>-1155823.6932697198</v>
      </c>
      <c r="F87" s="25">
        <v>1738078.2654976512</v>
      </c>
      <c r="G87" s="25">
        <v>10738078.265497653</v>
      </c>
      <c r="H87" s="23">
        <v>0.19311980727751682</v>
      </c>
      <c r="I87" s="25">
        <v>-2713152.4518800424</v>
      </c>
      <c r="J87" s="25">
        <v>-1528579.1472810742</v>
      </c>
      <c r="K87" s="25">
        <v>-1625312.8159239586</v>
      </c>
      <c r="L87" s="25">
        <v>-471249.59336392966</v>
      </c>
      <c r="M87" s="25">
        <v>2365770.0304032755</v>
      </c>
      <c r="N87" s="23">
        <v>0</v>
      </c>
    </row>
    <row r="88" spans="1:14" ht="12.75">
      <c r="A88">
        <v>0.55</v>
      </c>
      <c r="B88" s="25">
        <v>820663.625660728</v>
      </c>
      <c r="C88" s="25">
        <v>1522082.7118402743</v>
      </c>
      <c r="D88" s="25">
        <v>431181.5817792946</v>
      </c>
      <c r="E88" s="25">
        <v>-1098922.4176869846</v>
      </c>
      <c r="F88" s="25">
        <v>1788222.2122793042</v>
      </c>
      <c r="G88" s="25">
        <v>10788222.212279305</v>
      </c>
      <c r="H88" s="23">
        <v>0.19869135691992268</v>
      </c>
      <c r="I88" s="25">
        <v>-2697357.6898228675</v>
      </c>
      <c r="J88" s="25">
        <v>-1506396.155502298</v>
      </c>
      <c r="K88" s="25">
        <v>-1533300.8513236463</v>
      </c>
      <c r="L88" s="25">
        <v>-451277.90463274723</v>
      </c>
      <c r="M88" s="25">
        <v>2505503.3352964986</v>
      </c>
      <c r="N88" s="23">
        <v>0</v>
      </c>
    </row>
    <row r="89" spans="1:14" ht="12.75">
      <c r="A89">
        <v>0.56</v>
      </c>
      <c r="B89" s="25">
        <v>848622.0265014967</v>
      </c>
      <c r="C89" s="25">
        <v>1574935.1476465298</v>
      </c>
      <c r="D89" s="25">
        <v>454147.59821249975</v>
      </c>
      <c r="E89" s="25">
        <v>-1041103.0707252988</v>
      </c>
      <c r="F89" s="25">
        <v>1838058.4024454772</v>
      </c>
      <c r="G89" s="25">
        <v>10838058.402445478</v>
      </c>
      <c r="H89" s="23">
        <v>0.2042287113828308</v>
      </c>
      <c r="I89" s="25">
        <v>-2681471.056005541</v>
      </c>
      <c r="J89" s="25">
        <v>-1481234.820851562</v>
      </c>
      <c r="K89" s="25">
        <v>-1444549.5789519306</v>
      </c>
      <c r="L89" s="25">
        <v>-433594.4238582304</v>
      </c>
      <c r="M89" s="25">
        <v>2652243.1008570157</v>
      </c>
      <c r="N89" s="23">
        <v>0</v>
      </c>
    </row>
    <row r="90" spans="1:14" ht="12.75">
      <c r="A90">
        <v>0.57</v>
      </c>
      <c r="B90" s="25">
        <v>876496.9470509385</v>
      </c>
      <c r="C90" s="25">
        <v>1627416.6975160548</v>
      </c>
      <c r="D90" s="25">
        <v>477287.7622074393</v>
      </c>
      <c r="E90" s="25">
        <v>-984134.7651031731</v>
      </c>
      <c r="F90" s="25">
        <v>1888993.9814876416</v>
      </c>
      <c r="G90" s="25">
        <v>10888993.981487641</v>
      </c>
      <c r="H90" s="23">
        <v>0.20988822016529352</v>
      </c>
      <c r="I90" s="25">
        <v>-2665860.6824367554</v>
      </c>
      <c r="J90" s="25">
        <v>-1454437.324131272</v>
      </c>
      <c r="K90" s="25">
        <v>-1366011.9963640545</v>
      </c>
      <c r="L90" s="25">
        <v>-415813.87454444903</v>
      </c>
      <c r="M90" s="25">
        <v>2784652.423594521</v>
      </c>
      <c r="N90" s="23">
        <v>0</v>
      </c>
    </row>
    <row r="91" spans="1:14" ht="12.75">
      <c r="A91">
        <v>0.58</v>
      </c>
      <c r="B91" s="25">
        <v>904510.6341275757</v>
      </c>
      <c r="C91" s="25">
        <v>1681482.315047402</v>
      </c>
      <c r="D91" s="25">
        <v>500251.933378262</v>
      </c>
      <c r="E91" s="25">
        <v>-926254.0746864545</v>
      </c>
      <c r="F91" s="25">
        <v>1939946.9192377562</v>
      </c>
      <c r="G91" s="25">
        <v>10939946.919237757</v>
      </c>
      <c r="H91" s="23">
        <v>0.215549657693084</v>
      </c>
      <c r="I91" s="25">
        <v>-2651839.4479709473</v>
      </c>
      <c r="J91" s="25">
        <v>-1432610.197161681</v>
      </c>
      <c r="K91" s="25">
        <v>-1267968.9625528667</v>
      </c>
      <c r="L91" s="25">
        <v>-395405.43968129915</v>
      </c>
      <c r="M91" s="25">
        <v>2925577.192877189</v>
      </c>
      <c r="N91" s="23">
        <v>0</v>
      </c>
    </row>
    <row r="92" spans="1:14" ht="12.75">
      <c r="A92">
        <v>0.59</v>
      </c>
      <c r="B92" s="25">
        <v>932910.9450763881</v>
      </c>
      <c r="C92" s="25">
        <v>1733687.0205246673</v>
      </c>
      <c r="D92" s="25">
        <v>523673.5458733782</v>
      </c>
      <c r="E92" s="25">
        <v>-867921.825236949</v>
      </c>
      <c r="F92" s="25">
        <v>1993212.9617436852</v>
      </c>
      <c r="G92" s="25">
        <v>10993212.961743684</v>
      </c>
      <c r="H92" s="23">
        <v>0.22146810686040946</v>
      </c>
      <c r="I92" s="25">
        <v>-2638798.4007834243</v>
      </c>
      <c r="J92" s="25">
        <v>-1409517.6695769946</v>
      </c>
      <c r="K92" s="25">
        <v>-1186164.1301624943</v>
      </c>
      <c r="L92" s="25">
        <v>-376089.86001144495</v>
      </c>
      <c r="M92" s="25">
        <v>3093685.2677324708</v>
      </c>
      <c r="N92" s="23">
        <v>0</v>
      </c>
    </row>
    <row r="93" spans="1:14" ht="12.75">
      <c r="A93">
        <v>0.6</v>
      </c>
      <c r="B93" s="25">
        <v>961040.6794651578</v>
      </c>
      <c r="C93" s="25">
        <v>1787286.7434613127</v>
      </c>
      <c r="D93" s="25">
        <v>547210.5105589638</v>
      </c>
      <c r="E93" s="25">
        <v>-808858.7788343705</v>
      </c>
      <c r="F93" s="25">
        <v>2045332.4897481578</v>
      </c>
      <c r="G93" s="25">
        <v>11045332.489748158</v>
      </c>
      <c r="H93" s="23">
        <v>0.22725916552757308</v>
      </c>
      <c r="I93" s="25">
        <v>-2624613.4512816435</v>
      </c>
      <c r="J93" s="25">
        <v>-1385557.8872176742</v>
      </c>
      <c r="K93" s="25">
        <v>-1100489.9440916595</v>
      </c>
      <c r="L93" s="25">
        <v>-357067.10050967464</v>
      </c>
      <c r="M93" s="25">
        <v>3273898.7335770093</v>
      </c>
      <c r="N93" s="23">
        <v>0</v>
      </c>
    </row>
    <row r="94" spans="1:14" ht="12.75">
      <c r="A94">
        <v>0.61</v>
      </c>
      <c r="B94" s="25">
        <v>989415.1523019886</v>
      </c>
      <c r="C94" s="25">
        <v>1840902.1437868467</v>
      </c>
      <c r="D94" s="25">
        <v>571468.0556716474</v>
      </c>
      <c r="E94" s="25">
        <v>-748422.9184638492</v>
      </c>
      <c r="F94" s="25">
        <v>2098218.633231358</v>
      </c>
      <c r="G94" s="25">
        <v>11098218.633231359</v>
      </c>
      <c r="H94" s="23">
        <v>0.23313540369237312</v>
      </c>
      <c r="I94" s="25">
        <v>-2610867.231838823</v>
      </c>
      <c r="J94" s="25">
        <v>-1360429.0277763736</v>
      </c>
      <c r="K94" s="25">
        <v>-1017829.3756811161</v>
      </c>
      <c r="L94" s="25">
        <v>-335298.814489155</v>
      </c>
      <c r="M94" s="25">
        <v>3467389.834996292</v>
      </c>
      <c r="N94" s="23">
        <v>0</v>
      </c>
    </row>
    <row r="95" spans="1:14" ht="12.75">
      <c r="A95">
        <v>0.62</v>
      </c>
      <c r="B95" s="25">
        <v>1017732.6105525075</v>
      </c>
      <c r="C95" s="25">
        <v>1893952.060902018</v>
      </c>
      <c r="D95" s="25">
        <v>595119.6644011373</v>
      </c>
      <c r="E95" s="25">
        <v>-687959.8054767956</v>
      </c>
      <c r="F95" s="25">
        <v>2151961.417879727</v>
      </c>
      <c r="G95" s="25">
        <v>11151961.417879727</v>
      </c>
      <c r="H95" s="23">
        <v>0.2391068242088586</v>
      </c>
      <c r="I95" s="25">
        <v>-2597526.748579243</v>
      </c>
      <c r="J95" s="25">
        <v>-1338537.060849189</v>
      </c>
      <c r="K95" s="25">
        <v>-946198.9739674384</v>
      </c>
      <c r="L95" s="25">
        <v>-311438.0257503691</v>
      </c>
      <c r="M95" s="25">
        <v>3687315.005095454</v>
      </c>
      <c r="N95" s="23">
        <v>0</v>
      </c>
    </row>
    <row r="96" spans="1:14" ht="12.75">
      <c r="A96">
        <v>0.63</v>
      </c>
      <c r="B96" s="25">
        <v>1046443.7103796797</v>
      </c>
      <c r="C96" s="25">
        <v>1946603.2930852752</v>
      </c>
      <c r="D96" s="25">
        <v>619687.9787075805</v>
      </c>
      <c r="E96" s="25">
        <v>-626312.466576562</v>
      </c>
      <c r="F96" s="25">
        <v>2205796.6935737957</v>
      </c>
      <c r="G96" s="25">
        <v>11205796.693573795</v>
      </c>
      <c r="H96" s="23">
        <v>0.24508852150819954</v>
      </c>
      <c r="I96" s="25">
        <v>-2584012.3063973673</v>
      </c>
      <c r="J96" s="25">
        <v>-1310749.027253742</v>
      </c>
      <c r="K96" s="25">
        <v>-869257.8654065465</v>
      </c>
      <c r="L96" s="25">
        <v>-288943.6862292467</v>
      </c>
      <c r="M96" s="25">
        <v>3766397.5249414565</v>
      </c>
      <c r="N96" s="23">
        <v>0</v>
      </c>
    </row>
    <row r="97" spans="1:14" ht="12.75">
      <c r="A97">
        <v>0.64</v>
      </c>
      <c r="B97" s="25">
        <v>1075551.7333727004</v>
      </c>
      <c r="C97" s="25">
        <v>1999853.6032140963</v>
      </c>
      <c r="D97" s="25">
        <v>644013.2605051084</v>
      </c>
      <c r="E97" s="25">
        <v>-564279.2270832031</v>
      </c>
      <c r="F97" s="25">
        <v>2260755.4338835417</v>
      </c>
      <c r="G97" s="25">
        <v>11260755.433883542</v>
      </c>
      <c r="H97" s="23">
        <v>0.2511950482092824</v>
      </c>
      <c r="I97" s="25">
        <v>-2571131.989620678</v>
      </c>
      <c r="J97" s="25">
        <v>-1281466.9841859604</v>
      </c>
      <c r="K97" s="25">
        <v>-788641.4965383584</v>
      </c>
      <c r="L97" s="25">
        <v>-268113.7913496835</v>
      </c>
      <c r="M97" s="25">
        <v>3766397.5249414565</v>
      </c>
      <c r="N97" s="23">
        <v>0</v>
      </c>
    </row>
    <row r="98" spans="1:14" ht="12.75">
      <c r="A98">
        <v>0.65</v>
      </c>
      <c r="B98" s="25">
        <v>1104475.0415154835</v>
      </c>
      <c r="C98" s="25">
        <v>2053577.8251523585</v>
      </c>
      <c r="D98" s="25">
        <v>668651.730344434</v>
      </c>
      <c r="E98" s="25">
        <v>-502097.8879514976</v>
      </c>
      <c r="F98" s="25">
        <v>2316526.0987181203</v>
      </c>
      <c r="G98" s="25">
        <v>11316526.09871812</v>
      </c>
      <c r="H98" s="23">
        <v>0.25739178874645774</v>
      </c>
      <c r="I98" s="25">
        <v>-2560179.020003625</v>
      </c>
      <c r="J98" s="25">
        <v>-1257147.6290476231</v>
      </c>
      <c r="K98" s="25">
        <v>-716392.1313301275</v>
      </c>
      <c r="L98" s="25">
        <v>-246435.01548670928</v>
      </c>
      <c r="M98" s="25">
        <v>3766397.5249414565</v>
      </c>
      <c r="N98" s="23">
        <v>0</v>
      </c>
    </row>
    <row r="99" spans="1:14" ht="12.75">
      <c r="A99">
        <v>0.66</v>
      </c>
      <c r="B99" s="25">
        <v>1134055.7205266291</v>
      </c>
      <c r="C99" s="25">
        <v>2107389.222460724</v>
      </c>
      <c r="D99" s="25">
        <v>693845.5098840253</v>
      </c>
      <c r="E99" s="25">
        <v>-437935.1421268672</v>
      </c>
      <c r="F99" s="25">
        <v>2373341.6426583016</v>
      </c>
      <c r="G99" s="25">
        <v>11373341.6426583</v>
      </c>
      <c r="H99" s="23">
        <v>0.26370462696203345</v>
      </c>
      <c r="I99" s="25">
        <v>-2547472.905736502</v>
      </c>
      <c r="J99" s="25">
        <v>-1228849.2628355352</v>
      </c>
      <c r="K99" s="25">
        <v>-640872.21201997</v>
      </c>
      <c r="L99" s="25">
        <v>-223867.0752766395</v>
      </c>
      <c r="M99" s="25">
        <v>3766397.5249414565</v>
      </c>
      <c r="N99" s="23">
        <v>0</v>
      </c>
    </row>
    <row r="100" spans="1:14" ht="12.75">
      <c r="A100">
        <v>0.67</v>
      </c>
      <c r="B100" s="25">
        <v>1163928.9357361905</v>
      </c>
      <c r="C100" s="25">
        <v>2161668.781064732</v>
      </c>
      <c r="D100" s="25">
        <v>719128.3637687807</v>
      </c>
      <c r="E100" s="25">
        <v>-372583.0295591146</v>
      </c>
      <c r="F100" s="25">
        <v>2431466.6982970946</v>
      </c>
      <c r="G100" s="25">
        <v>11431466.698297095</v>
      </c>
      <c r="H100" s="23">
        <v>0.2701629664774549</v>
      </c>
      <c r="I100" s="25">
        <v>-2534953.063411854</v>
      </c>
      <c r="J100" s="25">
        <v>-1203393.2300989656</v>
      </c>
      <c r="K100" s="25">
        <v>-570587.372544237</v>
      </c>
      <c r="L100" s="25">
        <v>-198724.3810169722</v>
      </c>
      <c r="M100" s="25">
        <v>3766397.5249414565</v>
      </c>
      <c r="N100" s="23">
        <v>0</v>
      </c>
    </row>
    <row r="101" spans="1:14" ht="12.75">
      <c r="A101">
        <v>0.68</v>
      </c>
      <c r="B101" s="25">
        <v>1193856.6272403423</v>
      </c>
      <c r="C101" s="25">
        <v>2215286.13063563</v>
      </c>
      <c r="D101" s="25">
        <v>745367.170224792</v>
      </c>
      <c r="E101" s="25">
        <v>-306132.6250310917</v>
      </c>
      <c r="F101" s="25">
        <v>2489978.4707966964</v>
      </c>
      <c r="G101" s="25">
        <v>11489978.470796697</v>
      </c>
      <c r="H101" s="23">
        <v>0.27666427453296627</v>
      </c>
      <c r="I101" s="25">
        <v>-2523859.6529913857</v>
      </c>
      <c r="J101" s="25">
        <v>-1176554.709146272</v>
      </c>
      <c r="K101" s="25">
        <v>-498192.02577742044</v>
      </c>
      <c r="L101" s="25">
        <v>-172245.655494595</v>
      </c>
      <c r="M101" s="25">
        <v>3766397.5249414565</v>
      </c>
      <c r="N101" s="23">
        <v>0</v>
      </c>
    </row>
    <row r="102" spans="1:14" ht="12.75">
      <c r="A102">
        <v>0.69</v>
      </c>
      <c r="B102" s="25">
        <v>1223315.5376780278</v>
      </c>
      <c r="C102" s="25">
        <v>2269806.8765649707</v>
      </c>
      <c r="D102" s="25">
        <v>772061.4427013968</v>
      </c>
      <c r="E102" s="25">
        <v>-238850.42676400952</v>
      </c>
      <c r="F102" s="25">
        <v>2549658.660197789</v>
      </c>
      <c r="G102" s="25">
        <v>11549658.660197789</v>
      </c>
      <c r="H102" s="23">
        <v>0.2832954066886432</v>
      </c>
      <c r="I102" s="25">
        <v>-2511866.7245770404</v>
      </c>
      <c r="J102" s="25">
        <v>-1152326.8893877065</v>
      </c>
      <c r="K102" s="25">
        <v>-430665.7643149098</v>
      </c>
      <c r="L102" s="25">
        <v>-147781.78923621608</v>
      </c>
      <c r="M102" s="25">
        <v>3766397.5249414565</v>
      </c>
      <c r="N102" s="23">
        <v>0</v>
      </c>
    </row>
    <row r="103" spans="1:14" ht="12.75">
      <c r="A103">
        <v>0.7</v>
      </c>
      <c r="B103" s="25">
        <v>1253852.9682900787</v>
      </c>
      <c r="C103" s="25">
        <v>2325674.248433355</v>
      </c>
      <c r="D103" s="25">
        <v>798142.5372338411</v>
      </c>
      <c r="E103" s="25">
        <v>-170279.44870100231</v>
      </c>
      <c r="F103" s="25">
        <v>2610902.8052712623</v>
      </c>
      <c r="G103" s="25">
        <v>11610902.805271262</v>
      </c>
      <c r="H103" s="23">
        <v>0.2901003116968069</v>
      </c>
      <c r="I103" s="25">
        <v>-2500261.78605024</v>
      </c>
      <c r="J103" s="25">
        <v>-1122126.0630691315</v>
      </c>
      <c r="K103" s="25">
        <v>-372421.86582755484</v>
      </c>
      <c r="L103" s="25">
        <v>-125839.25426540582</v>
      </c>
      <c r="M103" s="25">
        <v>3766397.5249414565</v>
      </c>
      <c r="N103" s="23">
        <v>0</v>
      </c>
    </row>
    <row r="104" spans="1:14" ht="12.75">
      <c r="A104">
        <v>0.71</v>
      </c>
      <c r="B104" s="25">
        <v>1284905.1772353798</v>
      </c>
      <c r="C104" s="25">
        <v>2381509.17707882</v>
      </c>
      <c r="D104" s="25">
        <v>824866.9964372397</v>
      </c>
      <c r="E104" s="25">
        <v>-99583.4360868254</v>
      </c>
      <c r="F104" s="25">
        <v>2673929.788210829</v>
      </c>
      <c r="G104" s="25">
        <v>11673929.788210828</v>
      </c>
      <c r="H104" s="23">
        <v>0.2971033098012032</v>
      </c>
      <c r="I104" s="25">
        <v>-2488651.1526602586</v>
      </c>
      <c r="J104" s="25">
        <v>-1092309.7715237804</v>
      </c>
      <c r="K104" s="25">
        <v>-305048.387182512</v>
      </c>
      <c r="L104" s="25">
        <v>-103779.64361270088</v>
      </c>
      <c r="M104" s="25">
        <v>3766397.5249414565</v>
      </c>
      <c r="N104" s="23">
        <v>0</v>
      </c>
    </row>
    <row r="105" spans="1:14" ht="12.75">
      <c r="A105">
        <v>0.72</v>
      </c>
      <c r="B105" s="25">
        <v>1316569.8182353384</v>
      </c>
      <c r="C105" s="25">
        <v>2437639.8891481934</v>
      </c>
      <c r="D105" s="25">
        <v>852558.8105943348</v>
      </c>
      <c r="E105" s="25">
        <v>-26907.337536888117</v>
      </c>
      <c r="F105" s="25">
        <v>2736843.1674584127</v>
      </c>
      <c r="G105" s="25">
        <v>11736843.167458413</v>
      </c>
      <c r="H105" s="23">
        <v>0.30409368527315694</v>
      </c>
      <c r="I105" s="25">
        <v>-2476671.0398239107</v>
      </c>
      <c r="J105" s="25">
        <v>-1060391.6671476658</v>
      </c>
      <c r="K105" s="25">
        <v>-233427.68943531186</v>
      </c>
      <c r="L105" s="25">
        <v>-77737.487882694</v>
      </c>
      <c r="M105" s="25">
        <v>3766397.5249414565</v>
      </c>
      <c r="N105" s="23">
        <v>0</v>
      </c>
    </row>
    <row r="106" spans="1:14" ht="12.75">
      <c r="A106">
        <v>0.73</v>
      </c>
      <c r="B106" s="25">
        <v>1348344.2259570637</v>
      </c>
      <c r="C106" s="25">
        <v>2494873.4940824625</v>
      </c>
      <c r="D106" s="25">
        <v>881238.3026411833</v>
      </c>
      <c r="E106" s="25">
        <v>46960.659848346346</v>
      </c>
      <c r="F106" s="25">
        <v>2802758.984561213</v>
      </c>
      <c r="G106" s="25">
        <v>11802758.984561212</v>
      </c>
      <c r="H106" s="23">
        <v>0.3114176649512459</v>
      </c>
      <c r="I106" s="25">
        <v>-2464880.654031049</v>
      </c>
      <c r="J106" s="25">
        <v>-1030978.5490492661</v>
      </c>
      <c r="K106" s="25">
        <v>-164216.03557078497</v>
      </c>
      <c r="L106" s="25">
        <v>-49541.737747865634</v>
      </c>
      <c r="M106" s="25">
        <v>3766397.5249414565</v>
      </c>
      <c r="N106" s="23">
        <v>0</v>
      </c>
    </row>
    <row r="107" spans="1:14" ht="12.75">
      <c r="A107">
        <v>0.74</v>
      </c>
      <c r="B107" s="25">
        <v>1380122.7046950227</v>
      </c>
      <c r="C107" s="25">
        <v>2552169.2645294825</v>
      </c>
      <c r="D107" s="25">
        <v>909908.0786864336</v>
      </c>
      <c r="E107" s="25">
        <v>122624.37812578236</v>
      </c>
      <c r="F107" s="25">
        <v>2869919.704282114</v>
      </c>
      <c r="G107" s="25">
        <v>11869919.704282112</v>
      </c>
      <c r="H107" s="23">
        <v>0.31887996714245714</v>
      </c>
      <c r="I107" s="25">
        <v>-2454342.074262986</v>
      </c>
      <c r="J107" s="25">
        <v>-999746.938191273</v>
      </c>
      <c r="K107" s="25">
        <v>-94512.18136507773</v>
      </c>
      <c r="L107" s="25">
        <v>-26234.03453776207</v>
      </c>
      <c r="M107" s="25">
        <v>3766397.5249414565</v>
      </c>
      <c r="N107" s="23">
        <v>0</v>
      </c>
    </row>
    <row r="108" spans="1:14" ht="12.75">
      <c r="A108">
        <v>0.75</v>
      </c>
      <c r="B108" s="25">
        <v>1412618.1309520295</v>
      </c>
      <c r="C108" s="25">
        <v>2609661.787685572</v>
      </c>
      <c r="D108" s="25">
        <v>939238.2659567411</v>
      </c>
      <c r="E108" s="25">
        <v>200767.63018249837</v>
      </c>
      <c r="F108" s="25">
        <v>2937428.822574687</v>
      </c>
      <c r="G108" s="25">
        <v>11937428.822574686</v>
      </c>
      <c r="H108" s="23">
        <v>0.32638098028607637</v>
      </c>
      <c r="I108" s="25">
        <v>-2441939.9166824827</v>
      </c>
      <c r="J108" s="25">
        <v>-962583.6663180245</v>
      </c>
      <c r="K108" s="25">
        <v>-32038.348824979832</v>
      </c>
      <c r="L108" s="25">
        <v>221.09302693285363</v>
      </c>
      <c r="M108" s="25">
        <v>3766397.5249414565</v>
      </c>
      <c r="N108" s="23">
        <v>0</v>
      </c>
    </row>
    <row r="109" spans="1:14" ht="12.75">
      <c r="A109">
        <v>0.76</v>
      </c>
      <c r="B109" s="25">
        <v>1446097.1758061387</v>
      </c>
      <c r="C109" s="25">
        <v>2668892.842920634</v>
      </c>
      <c r="D109" s="25">
        <v>970287.9145019853</v>
      </c>
      <c r="E109" s="25">
        <v>279824.8569171766</v>
      </c>
      <c r="F109" s="25">
        <v>3007217.210949972</v>
      </c>
      <c r="G109" s="25">
        <v>12007217.210949972</v>
      </c>
      <c r="H109" s="23">
        <v>0.33413524566110797</v>
      </c>
      <c r="I109" s="25">
        <v>-2431312.599188653</v>
      </c>
      <c r="J109" s="25">
        <v>-929124.4780933751</v>
      </c>
      <c r="K109" s="25">
        <v>27758.58729973529</v>
      </c>
      <c r="L109" s="25">
        <v>28421.306329483406</v>
      </c>
      <c r="M109" s="25">
        <v>3766397.5249414565</v>
      </c>
      <c r="N109" s="23">
        <v>0</v>
      </c>
    </row>
    <row r="110" spans="1:14" ht="12.75">
      <c r="A110">
        <v>0.77</v>
      </c>
      <c r="B110" s="25">
        <v>1480733.603314601</v>
      </c>
      <c r="C110" s="25">
        <v>2728491.3704959094</v>
      </c>
      <c r="D110" s="25">
        <v>1001494.5995995107</v>
      </c>
      <c r="E110" s="25">
        <v>362943.5599521187</v>
      </c>
      <c r="F110" s="25">
        <v>3079605.397669141</v>
      </c>
      <c r="G110" s="25">
        <v>12079605.397669142</v>
      </c>
      <c r="H110" s="23">
        <v>0.34217837751879343</v>
      </c>
      <c r="I110" s="25">
        <v>-2420675.98209251</v>
      </c>
      <c r="J110" s="25">
        <v>-887804.6339719665</v>
      </c>
      <c r="K110" s="25">
        <v>93316.99850808567</v>
      </c>
      <c r="L110" s="25">
        <v>55015.60541114209</v>
      </c>
      <c r="M110" s="25">
        <v>3766397.5249414565</v>
      </c>
      <c r="N110" s="23">
        <v>0</v>
      </c>
    </row>
    <row r="111" spans="1:14" ht="12.75">
      <c r="A111">
        <v>0.78</v>
      </c>
      <c r="B111" s="25">
        <v>1515788.1631084748</v>
      </c>
      <c r="C111" s="25">
        <v>2790660.0047209156</v>
      </c>
      <c r="D111" s="25">
        <v>1033606.4006360159</v>
      </c>
      <c r="E111" s="25">
        <v>448036.05568514357</v>
      </c>
      <c r="F111" s="25">
        <v>3153538.1798595465</v>
      </c>
      <c r="G111" s="25">
        <v>12153538.179859547</v>
      </c>
      <c r="H111" s="23">
        <v>0.35039313109550513</v>
      </c>
      <c r="I111" s="25">
        <v>-2409075.9073255137</v>
      </c>
      <c r="J111" s="25">
        <v>-844247.8322048726</v>
      </c>
      <c r="K111" s="25">
        <v>164377.47372916402</v>
      </c>
      <c r="L111" s="25">
        <v>85393.49842698533</v>
      </c>
      <c r="M111" s="25">
        <v>3766397.5249414565</v>
      </c>
      <c r="N111" s="23">
        <v>0</v>
      </c>
    </row>
    <row r="112" spans="1:14" ht="12.75">
      <c r="A112">
        <v>0.79</v>
      </c>
      <c r="B112" s="25">
        <v>1551874.4807651325</v>
      </c>
      <c r="C112" s="25">
        <v>2853195.373176375</v>
      </c>
      <c r="D112" s="25">
        <v>1066804.7989776207</v>
      </c>
      <c r="E112" s="25">
        <v>537206.0393255217</v>
      </c>
      <c r="F112" s="25">
        <v>3231003.816383849</v>
      </c>
      <c r="G112" s="25">
        <v>12231003.81638385</v>
      </c>
      <c r="H112" s="23">
        <v>0.35900042404264987</v>
      </c>
      <c r="I112" s="25">
        <v>-2396339.4065432805</v>
      </c>
      <c r="J112" s="25">
        <v>-801368.6643455799</v>
      </c>
      <c r="K112" s="25">
        <v>231828.27266359664</v>
      </c>
      <c r="L112" s="25">
        <v>115923.8488389558</v>
      </c>
      <c r="M112" s="25">
        <v>3766397.5249414565</v>
      </c>
      <c r="N112" s="23">
        <v>0</v>
      </c>
    </row>
    <row r="113" spans="1:14" ht="12.75">
      <c r="A113">
        <v>0.8</v>
      </c>
      <c r="B113" s="25">
        <v>1588579.2789836014</v>
      </c>
      <c r="C113" s="25">
        <v>2917955.8276402657</v>
      </c>
      <c r="D113" s="25">
        <v>1100906.0991655602</v>
      </c>
      <c r="E113" s="25">
        <v>628010.4880073542</v>
      </c>
      <c r="F113" s="25">
        <v>3310196.4773447877</v>
      </c>
      <c r="G113" s="25">
        <v>12310196.477344789</v>
      </c>
      <c r="H113" s="23">
        <v>0.3677996085938653</v>
      </c>
      <c r="I113" s="25">
        <v>-2385808.674495965</v>
      </c>
      <c r="J113" s="25">
        <v>-758860.1430096043</v>
      </c>
      <c r="K113" s="25">
        <v>293390.67184400256</v>
      </c>
      <c r="L113" s="25">
        <v>145885.21547951287</v>
      </c>
      <c r="M113" s="25">
        <v>3766397.5249414565</v>
      </c>
      <c r="N113" s="23">
        <v>0</v>
      </c>
    </row>
    <row r="114" spans="1:14" ht="12.75">
      <c r="A114">
        <v>0.81</v>
      </c>
      <c r="B114" s="25">
        <v>1625945.7643647369</v>
      </c>
      <c r="C114" s="25">
        <v>2983413.4589092657</v>
      </c>
      <c r="D114" s="25">
        <v>1135541.982082684</v>
      </c>
      <c r="E114" s="25">
        <v>723561.7547496067</v>
      </c>
      <c r="F114" s="25">
        <v>3391855.1432428095</v>
      </c>
      <c r="G114" s="25">
        <v>12391855.14324281</v>
      </c>
      <c r="H114" s="23">
        <v>0.3768727936936455</v>
      </c>
      <c r="I114" s="25">
        <v>-2374847.2060593544</v>
      </c>
      <c r="J114" s="25">
        <v>-712736.7973475358</v>
      </c>
      <c r="K114" s="25">
        <v>361109.359830345</v>
      </c>
      <c r="L114" s="25">
        <v>177216.91364780307</v>
      </c>
      <c r="M114" s="25">
        <v>3766397.5249414565</v>
      </c>
      <c r="N114" s="23">
        <v>0</v>
      </c>
    </row>
    <row r="115" spans="1:14" ht="12.75">
      <c r="A115">
        <v>0.82</v>
      </c>
      <c r="B115" s="25">
        <v>1664102.9023538735</v>
      </c>
      <c r="C115" s="25">
        <v>3051023.4096594225</v>
      </c>
      <c r="D115" s="25">
        <v>1172027.634266035</v>
      </c>
      <c r="E115" s="25">
        <v>822879.3527244653</v>
      </c>
      <c r="F115" s="25">
        <v>3476905.2927817893</v>
      </c>
      <c r="G115" s="25">
        <v>12476905.292781789</v>
      </c>
      <c r="H115" s="23">
        <v>0.3863228103090877</v>
      </c>
      <c r="I115" s="25">
        <v>-2365432.727820781</v>
      </c>
      <c r="J115" s="25">
        <v>-673372.2308756794</v>
      </c>
      <c r="K115" s="25">
        <v>431275.68728110194</v>
      </c>
      <c r="L115" s="25">
        <v>209742.13074785544</v>
      </c>
      <c r="M115" s="25">
        <v>3766397.5249414565</v>
      </c>
      <c r="N115" s="23">
        <v>0</v>
      </c>
    </row>
    <row r="116" spans="1:14" ht="12.75">
      <c r="A116">
        <v>0.83</v>
      </c>
      <c r="B116" s="25">
        <v>1704035.76268256</v>
      </c>
      <c r="C116" s="25">
        <v>3119246.6317147096</v>
      </c>
      <c r="D116" s="25">
        <v>1209420.0291118596</v>
      </c>
      <c r="E116" s="25">
        <v>925590.9603786186</v>
      </c>
      <c r="F116" s="25">
        <v>3566196.4500055574</v>
      </c>
      <c r="G116" s="25">
        <v>12566196.450005557</v>
      </c>
      <c r="H116" s="23">
        <v>0.3962440500006175</v>
      </c>
      <c r="I116" s="25">
        <v>-2355332.08961267</v>
      </c>
      <c r="J116" s="25">
        <v>-628317.0350974662</v>
      </c>
      <c r="K116" s="25">
        <v>500153.5460692042</v>
      </c>
      <c r="L116" s="25">
        <v>242462.8729594662</v>
      </c>
      <c r="M116" s="25">
        <v>3766397.5249414565</v>
      </c>
      <c r="N116" s="23">
        <v>0</v>
      </c>
    </row>
    <row r="117" spans="1:14" ht="12.75">
      <c r="A117">
        <v>0.84</v>
      </c>
      <c r="B117" s="25">
        <v>1745346.2574493643</v>
      </c>
      <c r="C117" s="25">
        <v>3189256.1214046148</v>
      </c>
      <c r="D117" s="25">
        <v>1249634.0783698088</v>
      </c>
      <c r="E117" s="25">
        <v>1033978.8985684449</v>
      </c>
      <c r="F117" s="25">
        <v>3660343.359612849</v>
      </c>
      <c r="G117" s="25">
        <v>12660343.35961285</v>
      </c>
      <c r="H117" s="23">
        <v>0.406704817734761</v>
      </c>
      <c r="I117" s="25">
        <v>-2346163.8986297483</v>
      </c>
      <c r="J117" s="25">
        <v>-573076.6314657257</v>
      </c>
      <c r="K117" s="25">
        <v>563664.3077748108</v>
      </c>
      <c r="L117" s="25">
        <v>278564.37567573995</v>
      </c>
      <c r="M117" s="25">
        <v>3766397.5249414565</v>
      </c>
      <c r="N117" s="23">
        <v>0</v>
      </c>
    </row>
    <row r="118" spans="1:14" ht="12.75">
      <c r="A118">
        <v>0.85</v>
      </c>
      <c r="B118" s="25">
        <v>1788037.786968774</v>
      </c>
      <c r="C118" s="25">
        <v>3261647.8104237155</v>
      </c>
      <c r="D118" s="25">
        <v>1290444.8824407435</v>
      </c>
      <c r="E118" s="25">
        <v>1148656.270402706</v>
      </c>
      <c r="F118" s="25">
        <v>3756269.005698684</v>
      </c>
      <c r="G118" s="25">
        <v>12756269.005698685</v>
      </c>
      <c r="H118" s="23">
        <v>0.41736322285540933</v>
      </c>
      <c r="I118" s="25">
        <v>-2336346.690468546</v>
      </c>
      <c r="J118" s="25">
        <v>-518698.60239809164</v>
      </c>
      <c r="K118" s="25">
        <v>627705.053771889</v>
      </c>
      <c r="L118" s="25">
        <v>313134.65491885185</v>
      </c>
      <c r="M118" s="25">
        <v>3766397.5249414565</v>
      </c>
      <c r="N118" s="23">
        <v>0</v>
      </c>
    </row>
    <row r="119" spans="1:14" ht="12.75">
      <c r="A119">
        <v>0.86</v>
      </c>
      <c r="B119" s="25">
        <v>1832788.934282557</v>
      </c>
      <c r="C119" s="25">
        <v>3337307.022623962</v>
      </c>
      <c r="D119" s="25">
        <v>1333343.1266102917</v>
      </c>
      <c r="E119" s="25">
        <v>1267011.8833343417</v>
      </c>
      <c r="F119" s="25">
        <v>3856715.318084144</v>
      </c>
      <c r="G119" s="25">
        <v>12856715.318084145</v>
      </c>
      <c r="H119" s="23">
        <v>0.4285239242315716</v>
      </c>
      <c r="I119" s="25">
        <v>-2325822.003351829</v>
      </c>
      <c r="J119" s="25">
        <v>-469257.2456444105</v>
      </c>
      <c r="K119" s="25">
        <v>689939.6830555567</v>
      </c>
      <c r="L119" s="25">
        <v>359550.9386046726</v>
      </c>
      <c r="M119" s="25">
        <v>3766397.5249414565</v>
      </c>
      <c r="N119" s="23">
        <v>0</v>
      </c>
    </row>
    <row r="120" spans="1:14" ht="12.75">
      <c r="A120">
        <v>0.87</v>
      </c>
      <c r="B120" s="25">
        <v>1879661.682021982</v>
      </c>
      <c r="C120" s="25">
        <v>3416222.9308550083</v>
      </c>
      <c r="D120" s="25">
        <v>1379401.8670192203</v>
      </c>
      <c r="E120" s="25">
        <v>1395157.9641540872</v>
      </c>
      <c r="F120" s="25">
        <v>3964218.9524638755</v>
      </c>
      <c r="G120" s="25">
        <v>12964218.952463875</v>
      </c>
      <c r="H120" s="23">
        <v>0.44046877249598615</v>
      </c>
      <c r="I120" s="25">
        <v>-2317609.3889801768</v>
      </c>
      <c r="J120" s="25">
        <v>-405630.0839304093</v>
      </c>
      <c r="K120" s="25">
        <v>749495.1059977841</v>
      </c>
      <c r="L120" s="25">
        <v>400914.1121672378</v>
      </c>
      <c r="M120" s="25">
        <v>3766397.5249414565</v>
      </c>
      <c r="N120" s="23">
        <v>0</v>
      </c>
    </row>
    <row r="121" spans="1:14" ht="12.75">
      <c r="A121">
        <v>0.88</v>
      </c>
      <c r="B121" s="25">
        <v>1927913.847509739</v>
      </c>
      <c r="C121" s="25">
        <v>3497026.9136778903</v>
      </c>
      <c r="D121" s="25">
        <v>1428247.6013349495</v>
      </c>
      <c r="E121" s="25">
        <v>1531167.820805995</v>
      </c>
      <c r="F121" s="25">
        <v>4077238.897532307</v>
      </c>
      <c r="G121" s="25">
        <v>13077238.897532307</v>
      </c>
      <c r="H121" s="23">
        <v>0.45302654417025634</v>
      </c>
      <c r="I121" s="25">
        <v>-2308156.195898277</v>
      </c>
      <c r="J121" s="25">
        <v>-341598.5425475679</v>
      </c>
      <c r="K121" s="25">
        <v>812836.493426763</v>
      </c>
      <c r="L121" s="25">
        <v>446792.3504056409</v>
      </c>
      <c r="M121" s="25">
        <v>3766397.5249414565</v>
      </c>
      <c r="N121" s="23">
        <v>0</v>
      </c>
    </row>
    <row r="122" spans="1:14" ht="12.75">
      <c r="A122">
        <v>0.89</v>
      </c>
      <c r="B122" s="25">
        <v>1979977.3946144627</v>
      </c>
      <c r="C122" s="25">
        <v>3583169.7854913864</v>
      </c>
      <c r="D122" s="25">
        <v>1480035.671225489</v>
      </c>
      <c r="E122" s="25">
        <v>1677662.2189626063</v>
      </c>
      <c r="F122" s="25">
        <v>4198320.568881942</v>
      </c>
      <c r="G122" s="25">
        <v>13198320.568881942</v>
      </c>
      <c r="H122" s="23">
        <v>0.46648006320910473</v>
      </c>
      <c r="I122" s="25">
        <v>-2299141.4093959853</v>
      </c>
      <c r="J122" s="25">
        <v>-271085.3910477518</v>
      </c>
      <c r="K122" s="25">
        <v>881584.2326683269</v>
      </c>
      <c r="L122" s="25">
        <v>493990.75135108177</v>
      </c>
      <c r="M122" s="25">
        <v>3766397.5249414565</v>
      </c>
      <c r="N122" s="23">
        <v>0</v>
      </c>
    </row>
    <row r="123" spans="1:14" ht="12.75">
      <c r="A123">
        <v>0.9</v>
      </c>
      <c r="B123" s="25">
        <v>2034372.936687938</v>
      </c>
      <c r="C123" s="25">
        <v>3673990.7045506896</v>
      </c>
      <c r="D123" s="25">
        <v>1534964.9058976604</v>
      </c>
      <c r="E123" s="25">
        <v>1836312.0571524652</v>
      </c>
      <c r="F123" s="25">
        <v>4325783.985899728</v>
      </c>
      <c r="G123" s="25">
        <v>13325783.985899728</v>
      </c>
      <c r="H123" s="23">
        <v>0.4806426650999698</v>
      </c>
      <c r="I123" s="25">
        <v>-2290056.3927118136</v>
      </c>
      <c r="J123" s="25">
        <v>-206241.40609788298</v>
      </c>
      <c r="K123" s="25">
        <v>951713.1320477448</v>
      </c>
      <c r="L123" s="25">
        <v>544804.0330575063</v>
      </c>
      <c r="M123" s="25">
        <v>3766397.5249414565</v>
      </c>
      <c r="N123" s="23">
        <v>0</v>
      </c>
    </row>
    <row r="124" spans="1:14" ht="12.75">
      <c r="A124">
        <v>0.91</v>
      </c>
      <c r="B124" s="25">
        <v>2092599.170294364</v>
      </c>
      <c r="C124" s="25">
        <v>3770729.103661295</v>
      </c>
      <c r="D124" s="25">
        <v>1594746.4185927773</v>
      </c>
      <c r="E124" s="25">
        <v>2008623.3196050997</v>
      </c>
      <c r="F124" s="25">
        <v>4465626.596243295</v>
      </c>
      <c r="G124" s="25">
        <v>13465626.596243296</v>
      </c>
      <c r="H124" s="23">
        <v>0.4961807329159217</v>
      </c>
      <c r="I124" s="25">
        <v>-2280690.7666329914</v>
      </c>
      <c r="J124" s="25">
        <v>-131052.52612557706</v>
      </c>
      <c r="K124" s="25">
        <v>1020777.5260397694</v>
      </c>
      <c r="L124" s="25">
        <v>604726.9904304417</v>
      </c>
      <c r="M124" s="25">
        <v>3766397.5249414565</v>
      </c>
      <c r="N124" s="23">
        <v>0</v>
      </c>
    </row>
    <row r="125" spans="1:14" ht="12.75">
      <c r="A125">
        <v>0.92</v>
      </c>
      <c r="B125" s="25">
        <v>2156038.771744707</v>
      </c>
      <c r="C125" s="25">
        <v>3874191.9885935835</v>
      </c>
      <c r="D125" s="25">
        <v>1660582.4268452823</v>
      </c>
      <c r="E125" s="25">
        <v>2197590.675721533</v>
      </c>
      <c r="F125" s="25">
        <v>4615657.512996561</v>
      </c>
      <c r="G125" s="25">
        <v>13615657.512996562</v>
      </c>
      <c r="H125" s="23">
        <v>0.5128508347773957</v>
      </c>
      <c r="I125" s="25">
        <v>-2271675.073865903</v>
      </c>
      <c r="J125" s="25">
        <v>-53461.815801425946</v>
      </c>
      <c r="K125" s="25">
        <v>1077211.1007262464</v>
      </c>
      <c r="L125" s="25">
        <v>674977.9954165402</v>
      </c>
      <c r="M125" s="25">
        <v>3766397.5249414565</v>
      </c>
      <c r="N125" s="23">
        <v>0</v>
      </c>
    </row>
    <row r="126" spans="1:14" ht="12.75">
      <c r="A126">
        <v>0.93</v>
      </c>
      <c r="B126" s="25">
        <v>2225441.161863864</v>
      </c>
      <c r="C126" s="25">
        <v>3987178.6323560947</v>
      </c>
      <c r="D126" s="25">
        <v>1732580.6243503243</v>
      </c>
      <c r="E126" s="25">
        <v>2409019.979505955</v>
      </c>
      <c r="F126" s="25">
        <v>4781295.70942208</v>
      </c>
      <c r="G126" s="25">
        <v>13781295.70942208</v>
      </c>
      <c r="H126" s="23">
        <v>0.5312550788246755</v>
      </c>
      <c r="I126" s="25">
        <v>-2263969.3958823346</v>
      </c>
      <c r="J126" s="25">
        <v>48153.665003414935</v>
      </c>
      <c r="K126" s="25">
        <v>1145894.8516359194</v>
      </c>
      <c r="L126" s="25">
        <v>739921.3240607212</v>
      </c>
      <c r="M126" s="25">
        <v>3766397.5249414565</v>
      </c>
      <c r="N126" s="23">
        <v>0</v>
      </c>
    </row>
    <row r="127" spans="1:14" ht="12.75">
      <c r="A127">
        <v>0.94</v>
      </c>
      <c r="B127" s="25">
        <v>2303197.470817585</v>
      </c>
      <c r="C127" s="25">
        <v>4110854.914243782</v>
      </c>
      <c r="D127" s="25">
        <v>1813795.5306833687</v>
      </c>
      <c r="E127" s="25">
        <v>2648924.733155544</v>
      </c>
      <c r="F127" s="25">
        <v>4961517.327431956</v>
      </c>
      <c r="G127" s="25">
        <v>13961517.327431954</v>
      </c>
      <c r="H127" s="23">
        <v>0.5512797030479951</v>
      </c>
      <c r="I127" s="25">
        <v>-2254667.1537038307</v>
      </c>
      <c r="J127" s="25">
        <v>153357.87442641906</v>
      </c>
      <c r="K127" s="25">
        <v>1222086.4688528897</v>
      </c>
      <c r="L127" s="25">
        <v>815166.4084777292</v>
      </c>
      <c r="M127" s="25">
        <v>3766397.5249414565</v>
      </c>
      <c r="N127" s="23">
        <v>0</v>
      </c>
    </row>
    <row r="128" spans="1:14" ht="12.75">
      <c r="A128">
        <v>0.95</v>
      </c>
      <c r="B128" s="25">
        <v>2391039.4175194385</v>
      </c>
      <c r="C128" s="25">
        <v>4247594.147965495</v>
      </c>
      <c r="D128" s="25">
        <v>1908646.0100430357</v>
      </c>
      <c r="E128" s="25">
        <v>2926220.4521562676</v>
      </c>
      <c r="F128" s="25">
        <v>5171301.52705277</v>
      </c>
      <c r="G128" s="25">
        <v>14171301.527052771</v>
      </c>
      <c r="H128" s="23">
        <v>0.574589058561419</v>
      </c>
      <c r="I128" s="25">
        <v>-2244659.5767824696</v>
      </c>
      <c r="J128" s="25">
        <v>281984.60603451985</v>
      </c>
      <c r="K128" s="25">
        <v>1307480.389551024</v>
      </c>
      <c r="L128" s="25">
        <v>898232.9114902016</v>
      </c>
      <c r="M128" s="25">
        <v>3766397.5249414565</v>
      </c>
      <c r="N128" s="23">
        <v>0</v>
      </c>
    </row>
    <row r="129" spans="1:14" ht="12.75">
      <c r="A129">
        <v>0.96</v>
      </c>
      <c r="B129" s="25">
        <v>2492633.8757010354</v>
      </c>
      <c r="C129" s="25">
        <v>4407368.13940283</v>
      </c>
      <c r="D129" s="25">
        <v>2021381.7739787132</v>
      </c>
      <c r="E129" s="25">
        <v>3255472.9498192477</v>
      </c>
      <c r="F129" s="25">
        <v>5417563.232989493</v>
      </c>
      <c r="G129" s="25">
        <v>14417563.232989492</v>
      </c>
      <c r="H129" s="23">
        <v>0.6019514703321659</v>
      </c>
      <c r="I129" s="25">
        <v>-2235458.478367388</v>
      </c>
      <c r="J129" s="25">
        <v>408699.7869901654</v>
      </c>
      <c r="K129" s="25">
        <v>1405565.2023616158</v>
      </c>
      <c r="L129" s="25">
        <v>986798.1750007623</v>
      </c>
      <c r="M129" s="25">
        <v>3766397.5249414565</v>
      </c>
      <c r="N129" s="23">
        <v>0</v>
      </c>
    </row>
    <row r="130" spans="1:14" ht="12.75">
      <c r="A130">
        <v>0.97</v>
      </c>
      <c r="B130" s="25">
        <v>2616448.105458706</v>
      </c>
      <c r="C130" s="25">
        <v>4596773.576367972</v>
      </c>
      <c r="D130" s="25">
        <v>2158331.109910671</v>
      </c>
      <c r="E130" s="25">
        <v>3676042.253219076</v>
      </c>
      <c r="F130" s="25">
        <v>5715756.735590498</v>
      </c>
      <c r="G130" s="25">
        <v>14715756.735590497</v>
      </c>
      <c r="H130" s="23">
        <v>0.6350840817322776</v>
      </c>
      <c r="I130" s="25">
        <v>-2226842.845021211</v>
      </c>
      <c r="J130" s="25">
        <v>580138.542219561</v>
      </c>
      <c r="K130" s="25">
        <v>1531384.198269635</v>
      </c>
      <c r="L130" s="25">
        <v>1114486.9707075653</v>
      </c>
      <c r="M130" s="25">
        <v>3766397.5249414565</v>
      </c>
      <c r="N130" s="23">
        <v>0</v>
      </c>
    </row>
    <row r="131" spans="1:14" ht="12.75">
      <c r="A131">
        <v>0.98</v>
      </c>
      <c r="B131" s="25">
        <v>2777078.5053562843</v>
      </c>
      <c r="C131" s="25">
        <v>4843133.133017181</v>
      </c>
      <c r="D131" s="25">
        <v>2342903.9667727733</v>
      </c>
      <c r="E131" s="25">
        <v>3766397.5249414565</v>
      </c>
      <c r="F131" s="25">
        <v>6106472.151141387</v>
      </c>
      <c r="G131" s="25">
        <v>15106472.151141386</v>
      </c>
      <c r="H131" s="23">
        <v>0.6784969056823764</v>
      </c>
      <c r="I131" s="25">
        <v>-2217857.7705403157</v>
      </c>
      <c r="J131" s="25">
        <v>803712.0534088591</v>
      </c>
      <c r="K131" s="25">
        <v>1699928.6444704947</v>
      </c>
      <c r="L131" s="25">
        <v>1296055.5885691256</v>
      </c>
      <c r="M131" s="25">
        <v>3766397.5249414565</v>
      </c>
      <c r="N131" s="23">
        <v>1</v>
      </c>
    </row>
    <row r="132" spans="1:14" ht="12.75">
      <c r="A132">
        <v>0.99</v>
      </c>
      <c r="B132" s="25">
        <v>3024130.943723986</v>
      </c>
      <c r="C132" s="25">
        <v>5200508.653011434</v>
      </c>
      <c r="D132" s="25">
        <v>2643277.034101668</v>
      </c>
      <c r="E132" s="25">
        <v>3766397.5249414565</v>
      </c>
      <c r="F132" s="25">
        <v>6698381.6623707395</v>
      </c>
      <c r="G132" s="25">
        <v>15698381.66237074</v>
      </c>
      <c r="H132" s="23">
        <v>0.7442646291523044</v>
      </c>
      <c r="I132" s="25">
        <v>-2208315.203164167</v>
      </c>
      <c r="J132" s="25">
        <v>1133638.4442447699</v>
      </c>
      <c r="K132" s="25">
        <v>1943273.7249635619</v>
      </c>
      <c r="L132" s="25">
        <v>1593149.1690821303</v>
      </c>
      <c r="M132" s="25">
        <v>3766397.5249414565</v>
      </c>
      <c r="N132" s="23">
        <v>1</v>
      </c>
    </row>
    <row r="133" spans="1:14" ht="12.75">
      <c r="A133">
        <v>0.991</v>
      </c>
      <c r="B133" s="25">
        <v>3057921.2543175956</v>
      </c>
      <c r="C133" s="25">
        <v>5249613.309949612</v>
      </c>
      <c r="D133" s="25">
        <v>2687757.215587041</v>
      </c>
      <c r="E133" s="25">
        <v>3766397.5249414565</v>
      </c>
      <c r="F133" s="25">
        <v>6784229.460520168</v>
      </c>
      <c r="G133" s="25">
        <v>15784229.460520167</v>
      </c>
      <c r="H133" s="23">
        <v>0.7538032733911298</v>
      </c>
      <c r="I133" s="25">
        <v>-2207608.478671743</v>
      </c>
      <c r="J133" s="25">
        <v>1177011.6566397855</v>
      </c>
      <c r="K133" s="25">
        <v>2007584.4451756387</v>
      </c>
      <c r="L133" s="25">
        <v>1642364.1418375417</v>
      </c>
      <c r="M133" s="25">
        <v>3766397.5249414565</v>
      </c>
      <c r="N133" s="23">
        <v>1</v>
      </c>
    </row>
    <row r="134" spans="1:14" ht="12.75">
      <c r="A134">
        <v>0.992</v>
      </c>
      <c r="B134" s="25">
        <v>3096625.246106283</v>
      </c>
      <c r="C134" s="25">
        <v>5305400.23300791</v>
      </c>
      <c r="D134" s="25">
        <v>2737353.545148094</v>
      </c>
      <c r="E134" s="25">
        <v>3766397.5249414565</v>
      </c>
      <c r="F134" s="25">
        <v>6878718.399282841</v>
      </c>
      <c r="G134" s="25">
        <v>15878718.39928284</v>
      </c>
      <c r="H134" s="23">
        <v>0.7643020443647601</v>
      </c>
      <c r="I134" s="25">
        <v>-2206649.8015845395</v>
      </c>
      <c r="J134" s="25">
        <v>1224766.8786038898</v>
      </c>
      <c r="K134" s="25">
        <v>2077779.281414639</v>
      </c>
      <c r="L134" s="25">
        <v>1699392.1517324776</v>
      </c>
      <c r="M134" s="25">
        <v>3766397.5249414565</v>
      </c>
      <c r="N134" s="23">
        <v>1</v>
      </c>
    </row>
    <row r="135" spans="1:14" ht="12.75">
      <c r="A135">
        <v>0.993</v>
      </c>
      <c r="B135" s="25">
        <v>3138466.0604618583</v>
      </c>
      <c r="C135" s="25">
        <v>5367373.480374073</v>
      </c>
      <c r="D135" s="25">
        <v>2793367.041015611</v>
      </c>
      <c r="E135" s="25">
        <v>3766397.5249414565</v>
      </c>
      <c r="F135" s="25">
        <v>6986241.745351644</v>
      </c>
      <c r="G135" s="25">
        <v>15986241.745351644</v>
      </c>
      <c r="H135" s="23">
        <v>0.7762490828168493</v>
      </c>
      <c r="I135" s="25">
        <v>-2205816.6449198127</v>
      </c>
      <c r="J135" s="25">
        <v>1265360.3668480203</v>
      </c>
      <c r="K135" s="25">
        <v>2136563.1846634597</v>
      </c>
      <c r="L135" s="25">
        <v>1775765.0673639283</v>
      </c>
      <c r="M135" s="25">
        <v>3766397.5249414565</v>
      </c>
      <c r="N135" s="23">
        <v>1</v>
      </c>
    </row>
    <row r="136" spans="1:14" ht="12.75">
      <c r="A136">
        <v>0.994</v>
      </c>
      <c r="B136" s="25">
        <v>3188409.313590981</v>
      </c>
      <c r="C136" s="25">
        <v>5435869.814339235</v>
      </c>
      <c r="D136" s="25">
        <v>2855911.2345430935</v>
      </c>
      <c r="E136" s="25">
        <v>3766397.5249414565</v>
      </c>
      <c r="F136" s="25">
        <v>7102211.166527669</v>
      </c>
      <c r="G136" s="25">
        <v>16102211.16652767</v>
      </c>
      <c r="H136" s="23">
        <v>0.78913457405863</v>
      </c>
      <c r="I136" s="25">
        <v>-2204960.3737820787</v>
      </c>
      <c r="J136" s="25">
        <v>1344084.8104101636</v>
      </c>
      <c r="K136" s="25">
        <v>2190170.2666532225</v>
      </c>
      <c r="L136" s="25">
        <v>1844300.2918251585</v>
      </c>
      <c r="M136" s="25">
        <v>3766397.5249414565</v>
      </c>
      <c r="N136" s="23">
        <v>1</v>
      </c>
    </row>
    <row r="137" spans="1:14" ht="12.75">
      <c r="A137">
        <v>0.995</v>
      </c>
      <c r="B137" s="25">
        <v>3245909.575598563</v>
      </c>
      <c r="C137" s="25">
        <v>5515654.982315203</v>
      </c>
      <c r="D137" s="25">
        <v>2926124.2168860035</v>
      </c>
      <c r="E137" s="25">
        <v>3766397.5249414565</v>
      </c>
      <c r="F137" s="25">
        <v>7235467.0983397</v>
      </c>
      <c r="G137" s="25">
        <v>16235467.0983397</v>
      </c>
      <c r="H137" s="23">
        <v>0.8039407887044112</v>
      </c>
      <c r="I137" s="25">
        <v>-2204209.041661904</v>
      </c>
      <c r="J137" s="25">
        <v>1415138.71467583</v>
      </c>
      <c r="K137" s="25">
        <v>2247886.090493628</v>
      </c>
      <c r="L137" s="25">
        <v>1900172.1634071898</v>
      </c>
      <c r="M137" s="25">
        <v>3766397.5249414565</v>
      </c>
      <c r="N137" s="23">
        <v>1</v>
      </c>
    </row>
    <row r="138" spans="1:14" ht="12.75">
      <c r="A138">
        <v>0.996</v>
      </c>
      <c r="B138" s="25">
        <v>3314581.3803150533</v>
      </c>
      <c r="C138" s="25">
        <v>5612735.900590338</v>
      </c>
      <c r="D138" s="25">
        <v>3013179.1774740163</v>
      </c>
      <c r="E138" s="25">
        <v>3766397.5249414565</v>
      </c>
      <c r="F138" s="25">
        <v>7402943.421607799</v>
      </c>
      <c r="G138" s="25">
        <v>16402943.4216078</v>
      </c>
      <c r="H138" s="23">
        <v>0.8225492690675331</v>
      </c>
      <c r="I138" s="25">
        <v>-2203424.0253659394</v>
      </c>
      <c r="J138" s="25">
        <v>1505988.8074106127</v>
      </c>
      <c r="K138" s="25">
        <v>2340403.92889322</v>
      </c>
      <c r="L138" s="25">
        <v>2002438.154542952</v>
      </c>
      <c r="M138" s="25">
        <v>3766397.5249414565</v>
      </c>
      <c r="N138" s="23">
        <v>1</v>
      </c>
    </row>
    <row r="139" spans="1:14" ht="12.75">
      <c r="A139">
        <v>0.997</v>
      </c>
      <c r="B139" s="25">
        <v>3393560.7653713943</v>
      </c>
      <c r="C139" s="25">
        <v>5729817.764656045</v>
      </c>
      <c r="D139" s="25">
        <v>3133214.2806520555</v>
      </c>
      <c r="E139" s="25">
        <v>3766397.5249414565</v>
      </c>
      <c r="F139" s="25">
        <v>7607027.370932491</v>
      </c>
      <c r="G139" s="25">
        <v>16607027.37093249</v>
      </c>
      <c r="H139" s="23">
        <v>0.8452252634369434</v>
      </c>
      <c r="I139" s="25">
        <v>-2202757.7556129955</v>
      </c>
      <c r="J139" s="25">
        <v>1601935.8431266889</v>
      </c>
      <c r="K139" s="25">
        <v>2469988.4517206294</v>
      </c>
      <c r="L139" s="25">
        <v>2114633.6049937196</v>
      </c>
      <c r="M139" s="25">
        <v>3766397.5249414565</v>
      </c>
      <c r="N139" s="23">
        <v>1</v>
      </c>
    </row>
    <row r="140" spans="1:14" ht="12.75">
      <c r="A140">
        <v>0.998</v>
      </c>
      <c r="B140" s="25">
        <v>3497957.0247851396</v>
      </c>
      <c r="C140" s="25">
        <v>5879498.962959433</v>
      </c>
      <c r="D140" s="25">
        <v>3287194.7789091826</v>
      </c>
      <c r="E140" s="25">
        <v>3766397.5249414565</v>
      </c>
      <c r="F140" s="25">
        <v>7868285.16499801</v>
      </c>
      <c r="G140" s="25">
        <v>16868285.16499801</v>
      </c>
      <c r="H140" s="23">
        <v>0.874253907222001</v>
      </c>
      <c r="I140" s="25">
        <v>-2201648.9307217426</v>
      </c>
      <c r="J140" s="25">
        <v>1747840.680220698</v>
      </c>
      <c r="K140" s="25">
        <v>2616881.714025157</v>
      </c>
      <c r="L140" s="25">
        <v>2221605.358904609</v>
      </c>
      <c r="M140" s="25">
        <v>3766397.5249414565</v>
      </c>
      <c r="N140" s="23">
        <v>1</v>
      </c>
    </row>
    <row r="141" spans="1:14" ht="12.75">
      <c r="A141">
        <v>0.999</v>
      </c>
      <c r="B141" s="25">
        <v>3685238.155513243</v>
      </c>
      <c r="C141" s="25">
        <v>6110727.824064974</v>
      </c>
      <c r="D141" s="25">
        <v>3535010.194216785</v>
      </c>
      <c r="E141" s="25">
        <v>3766397.5249414565</v>
      </c>
      <c r="F141" s="25">
        <v>8286495.01886233</v>
      </c>
      <c r="G141" s="25">
        <v>17286495.01886233</v>
      </c>
      <c r="H141" s="23">
        <v>0.9207216687624812</v>
      </c>
      <c r="I141" s="25">
        <v>-2200837.7750419443</v>
      </c>
      <c r="J141" s="25">
        <v>2006089.336817371</v>
      </c>
      <c r="K141" s="25">
        <v>2791015.375706104</v>
      </c>
      <c r="L141" s="25">
        <v>2466787.2459266447</v>
      </c>
      <c r="M141" s="25">
        <v>3766397.5249414565</v>
      </c>
      <c r="N141" s="23">
        <v>1</v>
      </c>
    </row>
    <row r="142" spans="1:14" ht="12.75">
      <c r="A142">
        <v>0.9991</v>
      </c>
      <c r="B142" s="25">
        <v>3705265.8988734297</v>
      </c>
      <c r="C142" s="25">
        <v>6147048.580032622</v>
      </c>
      <c r="D142" s="25">
        <v>3566482.9512366415</v>
      </c>
      <c r="E142" s="25">
        <v>3766397.5249414565</v>
      </c>
      <c r="F142" s="25">
        <v>8360186.607278734</v>
      </c>
      <c r="G142" s="25">
        <v>17360186.607278734</v>
      </c>
      <c r="H142" s="23">
        <v>0.9289096230309706</v>
      </c>
      <c r="I142" s="25">
        <v>-2200720.2264031866</v>
      </c>
      <c r="J142" s="25">
        <v>2037408.699975142</v>
      </c>
      <c r="K142" s="25">
        <v>2821763.842763413</v>
      </c>
      <c r="L142" s="25">
        <v>2504143.918979926</v>
      </c>
      <c r="M142" s="25">
        <v>3766397.5249414565</v>
      </c>
      <c r="N142" s="23">
        <v>1</v>
      </c>
    </row>
    <row r="143" spans="1:14" ht="12.75">
      <c r="A143">
        <v>0.9992</v>
      </c>
      <c r="B143" s="25">
        <v>3737314.3765101386</v>
      </c>
      <c r="C143" s="25">
        <v>6192424.798432737</v>
      </c>
      <c r="D143" s="25">
        <v>3605437.7558160247</v>
      </c>
      <c r="E143" s="25">
        <v>3766397.5249414565</v>
      </c>
      <c r="F143" s="25">
        <v>8433478.603194017</v>
      </c>
      <c r="G143" s="25">
        <v>17433478.603194017</v>
      </c>
      <c r="H143" s="23">
        <v>0.9370531781326686</v>
      </c>
      <c r="I143" s="25">
        <v>-2200663.1825606246</v>
      </c>
      <c r="J143" s="25">
        <v>2090949.091888147</v>
      </c>
      <c r="K143" s="25">
        <v>2845174.849903151</v>
      </c>
      <c r="L143" s="25">
        <v>2540838.3083079415</v>
      </c>
      <c r="M143" s="25">
        <v>3766397.5249414565</v>
      </c>
      <c r="N143" s="23">
        <v>1</v>
      </c>
    </row>
    <row r="144" spans="1:14" ht="12.75">
      <c r="A144">
        <v>0.9993</v>
      </c>
      <c r="B144" s="25">
        <v>3765761.7440889804</v>
      </c>
      <c r="C144" s="25">
        <v>6241863.01340614</v>
      </c>
      <c r="D144" s="25">
        <v>3661457.0986881065</v>
      </c>
      <c r="E144" s="25">
        <v>3766397.5249414565</v>
      </c>
      <c r="F144" s="25">
        <v>8514913.100129385</v>
      </c>
      <c r="G144" s="25">
        <v>17514913.100129385</v>
      </c>
      <c r="H144" s="23">
        <v>0.9461014555699317</v>
      </c>
      <c r="I144" s="25">
        <v>-2200629.376919023</v>
      </c>
      <c r="J144" s="25">
        <v>2129254.724660487</v>
      </c>
      <c r="K144" s="25">
        <v>2877634.0286531243</v>
      </c>
      <c r="L144" s="25">
        <v>2554328.2542081466</v>
      </c>
      <c r="M144" s="25">
        <v>3766397.5249414565</v>
      </c>
      <c r="N144" s="23">
        <v>1</v>
      </c>
    </row>
    <row r="145" spans="1:14" ht="12.75">
      <c r="A145">
        <v>0.9994</v>
      </c>
      <c r="B145" s="25">
        <v>3804016.1875745608</v>
      </c>
      <c r="C145" s="25">
        <v>6286992.039142748</v>
      </c>
      <c r="D145" s="25">
        <v>3719171.272058346</v>
      </c>
      <c r="E145" s="25">
        <v>3766397.5249414565</v>
      </c>
      <c r="F145" s="25">
        <v>8608872.933258725</v>
      </c>
      <c r="G145" s="25">
        <v>17608872.933258727</v>
      </c>
      <c r="H145" s="23">
        <v>0.9565414370287473</v>
      </c>
      <c r="I145" s="25">
        <v>-2200601.8528673616</v>
      </c>
      <c r="J145" s="25">
        <v>2154790.84065421</v>
      </c>
      <c r="K145" s="25">
        <v>2937342.011023656</v>
      </c>
      <c r="L145" s="25">
        <v>2593166.4574219156</v>
      </c>
      <c r="M145" s="25">
        <v>3766397.5249414565</v>
      </c>
      <c r="N145" s="23">
        <v>1</v>
      </c>
    </row>
    <row r="146" spans="1:14" ht="12.75">
      <c r="A146">
        <v>0.9994999999999999</v>
      </c>
      <c r="B146" s="25">
        <v>3840159.616534793</v>
      </c>
      <c r="C146" s="25">
        <v>6339149.473037253</v>
      </c>
      <c r="D146" s="25">
        <v>3781999.867521767</v>
      </c>
      <c r="E146" s="25">
        <v>3766397.5249414565</v>
      </c>
      <c r="F146" s="25">
        <v>8714492.97917299</v>
      </c>
      <c r="G146" s="25">
        <v>17714492.97917299</v>
      </c>
      <c r="H146" s="23">
        <v>0.9682769976858878</v>
      </c>
      <c r="I146" s="25">
        <v>-2200486.62687713</v>
      </c>
      <c r="J146" s="25">
        <v>2224385.327939581</v>
      </c>
      <c r="K146" s="25">
        <v>2959000.9945249767</v>
      </c>
      <c r="L146" s="25">
        <v>2660488.323508238</v>
      </c>
      <c r="M146" s="25">
        <v>3766397.5249414565</v>
      </c>
      <c r="N146" s="23">
        <v>1</v>
      </c>
    </row>
    <row r="147" spans="1:14" ht="12.75">
      <c r="A147">
        <v>0.9996</v>
      </c>
      <c r="B147" s="25">
        <v>3889888.0007761135</v>
      </c>
      <c r="C147" s="25">
        <v>6395210.650226819</v>
      </c>
      <c r="D147" s="25">
        <v>3855797.492136377</v>
      </c>
      <c r="E147" s="25">
        <v>3766397.5249414565</v>
      </c>
      <c r="F147" s="25">
        <v>8838165.12157016</v>
      </c>
      <c r="G147" s="25">
        <v>17838165.12157016</v>
      </c>
      <c r="H147" s="23">
        <v>0.982018346841129</v>
      </c>
      <c r="I147" s="25">
        <v>-2200381.3715705574</v>
      </c>
      <c r="J147" s="25">
        <v>2258387.1410789806</v>
      </c>
      <c r="K147" s="25">
        <v>2977644.7442805734</v>
      </c>
      <c r="L147" s="25">
        <v>2678691.452926326</v>
      </c>
      <c r="M147" s="25">
        <v>3766397.5249414565</v>
      </c>
      <c r="N147" s="23">
        <v>1</v>
      </c>
    </row>
    <row r="148" spans="1:14" ht="12.75">
      <c r="A148">
        <v>0.9997</v>
      </c>
      <c r="B148" s="25">
        <v>3948976.5329754828</v>
      </c>
      <c r="C148" s="25">
        <v>6474277.293825289</v>
      </c>
      <c r="D148" s="25">
        <v>3953457.5872063823</v>
      </c>
      <c r="E148" s="25">
        <v>3766397.5249414565</v>
      </c>
      <c r="F148" s="25">
        <v>8976178.42578418</v>
      </c>
      <c r="G148" s="25">
        <v>17976178.425784178</v>
      </c>
      <c r="H148" s="23">
        <v>0.9973531584204645</v>
      </c>
      <c r="I148" s="25">
        <v>-2200248.400571786</v>
      </c>
      <c r="J148" s="25">
        <v>2281818.6581852585</v>
      </c>
      <c r="K148" s="25">
        <v>3030207.764112909</v>
      </c>
      <c r="L148" s="25">
        <v>2709503.428642214</v>
      </c>
      <c r="M148" s="25">
        <v>3766397.5249414565</v>
      </c>
      <c r="N148" s="23">
        <v>1</v>
      </c>
    </row>
    <row r="149" spans="1:14" ht="12.75">
      <c r="A149">
        <v>0.9998</v>
      </c>
      <c r="B149" s="25">
        <v>4023607.5110595375</v>
      </c>
      <c r="C149" s="25">
        <v>6608447.052447133</v>
      </c>
      <c r="D149" s="25">
        <v>4075610.994279357</v>
      </c>
      <c r="E149" s="25">
        <v>3766397.5249414565</v>
      </c>
      <c r="F149" s="25">
        <v>9199609.556962539</v>
      </c>
      <c r="G149" s="25">
        <v>18199609.55696254</v>
      </c>
      <c r="H149" s="23">
        <v>1.0221788396625044</v>
      </c>
      <c r="I149" s="25">
        <v>-2200123.301214131</v>
      </c>
      <c r="J149" s="25">
        <v>2330378.241486274</v>
      </c>
      <c r="K149" s="25">
        <v>3074106.9354709648</v>
      </c>
      <c r="L149" s="25">
        <v>2844129.6114497576</v>
      </c>
      <c r="M149" s="25">
        <v>3766397.5249414565</v>
      </c>
      <c r="N149" s="23">
        <v>1</v>
      </c>
    </row>
    <row r="150" spans="1:14" ht="12.75">
      <c r="A150">
        <v>0.9999</v>
      </c>
      <c r="B150" s="25">
        <v>4179394.465813768</v>
      </c>
      <c r="C150" s="25">
        <v>6778550.5695926715</v>
      </c>
      <c r="D150" s="25">
        <v>4262398.65323182</v>
      </c>
      <c r="E150" s="25">
        <v>3766397.5249414565</v>
      </c>
      <c r="F150" s="25">
        <v>9522807.00842379</v>
      </c>
      <c r="G150" s="25">
        <v>18522807.00842379</v>
      </c>
      <c r="H150" s="23">
        <v>1.0580896676026432</v>
      </c>
      <c r="I150" s="25">
        <v>-2200075.15988014</v>
      </c>
      <c r="J150" s="25">
        <v>2485547.8749808497</v>
      </c>
      <c r="K150" s="25">
        <v>3164810.597795578</v>
      </c>
      <c r="L150" s="25">
        <v>3029696.7355611394</v>
      </c>
      <c r="M150" s="25">
        <v>3766397.5249414565</v>
      </c>
      <c r="N150" s="23">
        <v>1</v>
      </c>
    </row>
  </sheetData>
  <mergeCells count="2">
    <mergeCell ref="B5:F5"/>
    <mergeCell ref="I5:N5"/>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sheetPr codeName="Sheet1"/>
  <dimension ref="A1:K151"/>
  <sheetViews>
    <sheetView workbookViewId="0" topLeftCell="A1">
      <pane ySplit="6" topLeftCell="BM16" activePane="bottomLeft" state="frozen"/>
      <selection pane="topLeft" activeCell="A1" sqref="A1"/>
      <selection pane="bottomLeft" activeCell="G26" sqref="G26"/>
    </sheetView>
  </sheetViews>
  <sheetFormatPr defaultColWidth="9.140625" defaultRowHeight="12.75"/>
  <cols>
    <col min="1" max="1" width="18.57421875" style="0" customWidth="1"/>
    <col min="2" max="2" width="13.57421875" style="0" bestFit="1" customWidth="1"/>
    <col min="3" max="3" width="14.57421875" style="0" bestFit="1" customWidth="1"/>
    <col min="4" max="4" width="13.57421875" style="0" bestFit="1" customWidth="1"/>
    <col min="6" max="6" width="14.57421875" style="0" bestFit="1" customWidth="1"/>
    <col min="7" max="7" width="14.00390625" style="0" bestFit="1" customWidth="1"/>
    <col min="8" max="8" width="9.28125" style="0" bestFit="1" customWidth="1"/>
  </cols>
  <sheetData>
    <row r="1" spans="1:7" ht="12.75">
      <c r="A1" s="16">
        <v>1000000</v>
      </c>
      <c r="B1" t="s">
        <v>22</v>
      </c>
      <c r="C1">
        <v>956</v>
      </c>
      <c r="D1" t="s">
        <v>23</v>
      </c>
      <c r="E1" t="s">
        <v>24</v>
      </c>
      <c r="F1">
        <v>80</v>
      </c>
      <c r="G1" t="s">
        <v>25</v>
      </c>
    </row>
    <row r="2" ht="12.75">
      <c r="A2" s="30" t="s">
        <v>134</v>
      </c>
    </row>
    <row r="4" spans="10:11" ht="12.75">
      <c r="J4" s="78" t="s">
        <v>74</v>
      </c>
      <c r="K4" s="80"/>
    </row>
    <row r="5" spans="2:11" s="30" customFormat="1" ht="12.75">
      <c r="B5" s="78" t="s">
        <v>68</v>
      </c>
      <c r="C5" s="79"/>
      <c r="D5" s="79"/>
      <c r="E5" s="79"/>
      <c r="F5" s="80"/>
      <c r="J5" s="30" t="s">
        <v>75</v>
      </c>
      <c r="K5" s="46">
        <f>basics!B17</f>
        <v>0.25</v>
      </c>
    </row>
    <row r="6" spans="2:11" s="30" customFormat="1" ht="12.75">
      <c r="B6" s="30" t="s">
        <v>37</v>
      </c>
      <c r="C6" s="30" t="s">
        <v>72</v>
      </c>
      <c r="D6" s="30" t="s">
        <v>30</v>
      </c>
      <c r="E6" s="30" t="s">
        <v>69</v>
      </c>
      <c r="F6" s="30" t="s">
        <v>70</v>
      </c>
      <c r="G6" s="30" t="s">
        <v>31</v>
      </c>
      <c r="H6" s="30" t="s">
        <v>38</v>
      </c>
      <c r="J6" s="30" t="s">
        <v>33</v>
      </c>
      <c r="K6" s="46">
        <f>(E8-B9*C9)/(B12*C12)</f>
        <v>0.24721379566116425</v>
      </c>
    </row>
    <row r="7" spans="1:8" ht="12.75">
      <c r="A7" t="s">
        <v>17</v>
      </c>
      <c r="B7" t="s">
        <v>61</v>
      </c>
      <c r="C7" t="s">
        <v>62</v>
      </c>
      <c r="D7" t="s">
        <v>63</v>
      </c>
      <c r="E7" t="s">
        <v>67</v>
      </c>
      <c r="F7" t="s">
        <v>64</v>
      </c>
      <c r="G7" t="s">
        <v>65</v>
      </c>
      <c r="H7" t="s">
        <v>66</v>
      </c>
    </row>
    <row r="8" spans="1:10" ht="12.75">
      <c r="A8" t="s">
        <v>1</v>
      </c>
      <c r="B8" s="2">
        <v>500809.17971424665</v>
      </c>
      <c r="C8" s="2">
        <v>800823.0940031005</v>
      </c>
      <c r="D8" s="2">
        <v>359948.7317721421</v>
      </c>
      <c r="E8">
        <v>894427591322.3285</v>
      </c>
      <c r="F8" s="2">
        <v>1661581.0054895934</v>
      </c>
      <c r="G8" s="2">
        <v>10661581.005489169</v>
      </c>
      <c r="H8" s="17">
        <v>0.1846201117210646</v>
      </c>
      <c r="J8" s="30" t="s">
        <v>155</v>
      </c>
    </row>
    <row r="9" spans="1:10" s="30" customFormat="1" ht="12.75">
      <c r="A9" s="30" t="s">
        <v>71</v>
      </c>
      <c r="B9" s="43">
        <f>basics!B30</f>
        <v>500000</v>
      </c>
      <c r="C9" s="43">
        <f>basics!C30</f>
        <v>800000</v>
      </c>
      <c r="D9" s="43">
        <f>basics!F30</f>
        <v>360000</v>
      </c>
      <c r="F9" s="43">
        <f>basics!B37</f>
        <v>1660000</v>
      </c>
      <c r="G9" s="43">
        <f>basics!C44</f>
        <v>10660000</v>
      </c>
      <c r="H9" s="44">
        <f>basics!C48</f>
        <v>0.18444444444444444</v>
      </c>
      <c r="J9" s="47">
        <f>1/H13</f>
        <v>0.6372903907919216</v>
      </c>
    </row>
    <row r="10" spans="1:8" ht="12.75">
      <c r="A10" t="s">
        <v>18</v>
      </c>
      <c r="B10" s="2">
        <v>999.7146443613501</v>
      </c>
      <c r="C10" s="2">
        <v>1998.5737045859069</v>
      </c>
      <c r="D10" s="2">
        <v>900.9774223601703</v>
      </c>
      <c r="E10">
        <v>2391882697.5389094</v>
      </c>
      <c r="F10" s="2">
        <v>2607.258840706658</v>
      </c>
      <c r="G10" s="2">
        <v>2607.2588407071703</v>
      </c>
      <c r="H10" s="17">
        <v>0.0002896954267451742</v>
      </c>
    </row>
    <row r="11" spans="1:10" ht="12.75">
      <c r="A11" t="s">
        <v>11</v>
      </c>
      <c r="B11" s="2">
        <v>999714.6443613501</v>
      </c>
      <c r="C11" s="2">
        <v>1998573.7045859068</v>
      </c>
      <c r="D11" s="2">
        <v>900977.4223601703</v>
      </c>
      <c r="E11">
        <v>2391882697538.9097</v>
      </c>
      <c r="F11" s="2">
        <v>2607258.8407066576</v>
      </c>
      <c r="G11" s="2">
        <v>2607258.8407071703</v>
      </c>
      <c r="H11" s="17">
        <v>0.28969542674517423</v>
      </c>
      <c r="J11" s="30" t="s">
        <v>156</v>
      </c>
    </row>
    <row r="12" spans="1:10" s="30" customFormat="1" ht="12.75">
      <c r="A12" s="30" t="s">
        <v>73</v>
      </c>
      <c r="B12" s="43">
        <f>basics!B15</f>
        <v>1000000</v>
      </c>
      <c r="C12" s="43">
        <f>basics!C15</f>
        <v>2000000</v>
      </c>
      <c r="D12" s="43">
        <f>basics!F15*basics!starting_surplus</f>
        <v>900000</v>
      </c>
      <c r="F12" s="43"/>
      <c r="G12" s="43"/>
      <c r="H12" s="44"/>
      <c r="J12" s="47">
        <f>basics!F14/basics!F15</f>
        <v>0.39999999999999997</v>
      </c>
    </row>
    <row r="13" spans="1:8" s="30" customFormat="1" ht="12.75">
      <c r="A13" s="30" t="s">
        <v>40</v>
      </c>
      <c r="B13" s="45">
        <f>B11/B8</f>
        <v>1.9961987217002903</v>
      </c>
      <c r="C13" s="45">
        <f>C11/C8</f>
        <v>2.4956494381244316</v>
      </c>
      <c r="D13" s="45">
        <f>D11/D8</f>
        <v>2.503071528893495</v>
      </c>
      <c r="F13" s="45">
        <f>F11/F8</f>
        <v>1.5691433833756516</v>
      </c>
      <c r="G13" s="45">
        <f>G11/G8</f>
        <v>0.24454711166803592</v>
      </c>
      <c r="H13" s="45">
        <f>H11/H8</f>
        <v>1.569143383375609</v>
      </c>
    </row>
    <row r="14" spans="1:8" s="20" customFormat="1" ht="12.75">
      <c r="A14" s="20" t="s">
        <v>19</v>
      </c>
      <c r="B14" s="20">
        <v>-0.2983247547027553</v>
      </c>
      <c r="C14" s="20">
        <v>-0.7633167232179816</v>
      </c>
      <c r="D14" s="20">
        <v>0.29228252733102256</v>
      </c>
      <c r="E14" s="20">
        <v>0.9926534860473281</v>
      </c>
      <c r="F14" s="20">
        <v>-0.45889262614216186</v>
      </c>
      <c r="G14" s="20">
        <v>-0.45889262613981396</v>
      </c>
      <c r="H14" s="20">
        <v>-0.45889262614197973</v>
      </c>
    </row>
    <row r="15" spans="1:8" ht="12.75">
      <c r="A15" t="s">
        <v>20</v>
      </c>
      <c r="B15" s="2">
        <v>-5854050.482769191</v>
      </c>
      <c r="C15" s="2">
        <v>-15326889.377677314</v>
      </c>
      <c r="D15" s="2">
        <v>-3358675.5889064935</v>
      </c>
      <c r="E15">
        <v>-30125899121661.61</v>
      </c>
      <c r="F15" s="2">
        <v>-17512017.514914125</v>
      </c>
      <c r="G15" s="2">
        <v>-8512017.514914125</v>
      </c>
      <c r="H15" s="17">
        <v>-1.9457797238793473</v>
      </c>
    </row>
    <row r="16" spans="1:8" ht="12.75">
      <c r="A16" t="s">
        <v>21</v>
      </c>
      <c r="B16" s="2">
        <v>4379877.44637246</v>
      </c>
      <c r="C16" s="2">
        <v>6443499.266752267</v>
      </c>
      <c r="D16" s="2">
        <v>5634270.685020915</v>
      </c>
      <c r="E16">
        <v>46799785755724.266</v>
      </c>
      <c r="F16" s="2">
        <v>11360073.41230459</v>
      </c>
      <c r="G16" s="2">
        <v>20360073.412304588</v>
      </c>
      <c r="H16" s="17">
        <v>1.2622303791449543</v>
      </c>
    </row>
    <row r="17" spans="1:8" ht="12.75">
      <c r="A17">
        <v>0.0001</v>
      </c>
      <c r="B17" s="2">
        <v>-3914777.65837121</v>
      </c>
      <c r="C17" s="2">
        <v>-10416709.600457083</v>
      </c>
      <c r="D17" s="2">
        <v>-2475537.8844420826</v>
      </c>
      <c r="E17">
        <v>-13109617813214.43</v>
      </c>
      <c r="F17" s="2">
        <v>-11319746.685467139</v>
      </c>
      <c r="G17" s="2">
        <v>-2319746.685467138</v>
      </c>
      <c r="H17" s="17">
        <v>-1.2577496317185708</v>
      </c>
    </row>
    <row r="18" spans="1:8" ht="12.75">
      <c r="A18">
        <v>0.0002</v>
      </c>
      <c r="B18" s="2">
        <v>-3652451.7011333983</v>
      </c>
      <c r="C18" s="2">
        <v>-9692071.841247106</v>
      </c>
      <c r="D18" s="2">
        <v>-2364881.9004944856</v>
      </c>
      <c r="E18">
        <v>-11602365063986.85</v>
      </c>
      <c r="F18" s="2">
        <v>-10487369.459432758</v>
      </c>
      <c r="G18" s="2">
        <v>-1487369.4594327584</v>
      </c>
      <c r="H18" s="17">
        <v>-1.1652632732703065</v>
      </c>
    </row>
    <row r="19" spans="1:8" ht="12.75">
      <c r="A19">
        <v>0.00030000000000000003</v>
      </c>
      <c r="B19" s="2">
        <v>-3502700.757206564</v>
      </c>
      <c r="C19" s="2">
        <v>-9241466.200802974</v>
      </c>
      <c r="D19" s="2">
        <v>-2296315.39674617</v>
      </c>
      <c r="E19">
        <v>-10780030111478.68</v>
      </c>
      <c r="F19" s="2">
        <v>-9975772.222256465</v>
      </c>
      <c r="G19" s="2">
        <v>-975772.2222564657</v>
      </c>
      <c r="H19" s="17">
        <v>-1.108419135806274</v>
      </c>
    </row>
    <row r="20" spans="1:8" ht="12.75">
      <c r="A20">
        <v>0.0004</v>
      </c>
      <c r="B20" s="2">
        <v>-3394654.1691784076</v>
      </c>
      <c r="C20" s="2">
        <v>-8942280.618837122</v>
      </c>
      <c r="D20" s="2">
        <v>-2240828.6841726173</v>
      </c>
      <c r="E20">
        <v>-10292116607837.818</v>
      </c>
      <c r="F20" s="2">
        <v>-9671901.481576828</v>
      </c>
      <c r="G20" s="2">
        <v>-671901.4815768291</v>
      </c>
      <c r="H20" s="17">
        <v>-1.0746557201752032</v>
      </c>
    </row>
    <row r="21" spans="1:8" ht="12.75">
      <c r="A21">
        <v>0.0005</v>
      </c>
      <c r="B21" s="2">
        <v>-3312722.2114490457</v>
      </c>
      <c r="C21" s="2">
        <v>-8671706.923924409</v>
      </c>
      <c r="D21" s="2">
        <v>-2199322.5579075553</v>
      </c>
      <c r="E21">
        <v>-9796885821651.54</v>
      </c>
      <c r="F21" s="2">
        <v>-9367681.35292533</v>
      </c>
      <c r="G21" s="2">
        <v>-367681.35292533133</v>
      </c>
      <c r="H21" s="17">
        <v>-1.04085348365837</v>
      </c>
    </row>
    <row r="22" spans="1:8" ht="12.75">
      <c r="A22">
        <v>0.0006000000000000001</v>
      </c>
      <c r="B22" s="2">
        <v>-3244540.7271044366</v>
      </c>
      <c r="C22" s="2">
        <v>-8460151.816527361</v>
      </c>
      <c r="D22" s="2">
        <v>-2166185.1100796633</v>
      </c>
      <c r="E22">
        <v>-9441420963982.357</v>
      </c>
      <c r="F22" s="2">
        <v>-9114733.707464943</v>
      </c>
      <c r="G22" s="2">
        <v>-114733.70746494361</v>
      </c>
      <c r="H22" s="17">
        <v>-1.012748189718327</v>
      </c>
    </row>
    <row r="23" spans="1:8" ht="12.75">
      <c r="A23">
        <v>0.0007</v>
      </c>
      <c r="B23" s="2">
        <v>-3187531.4429158177</v>
      </c>
      <c r="C23" s="2">
        <v>-8254073.271820085</v>
      </c>
      <c r="D23" s="2">
        <v>-2137512.87443294</v>
      </c>
      <c r="E23">
        <v>-9119392345474.72</v>
      </c>
      <c r="F23" s="2">
        <v>-8925873.9046746</v>
      </c>
      <c r="G23" s="2">
        <v>74126.09532540012</v>
      </c>
      <c r="H23" s="17">
        <v>-0.9917637671860666</v>
      </c>
    </row>
    <row r="24" spans="1:8" ht="12.75">
      <c r="A24">
        <v>0.0008</v>
      </c>
      <c r="B24" s="2">
        <v>-3124917.855296877</v>
      </c>
      <c r="C24" s="2">
        <v>-8086285.6064487845</v>
      </c>
      <c r="D24" s="2">
        <v>-2114703.1694668625</v>
      </c>
      <c r="E24">
        <v>-8857299459739.145</v>
      </c>
      <c r="F24" s="2">
        <v>-8738683.24778115</v>
      </c>
      <c r="G24" s="2">
        <v>261316.7522188491</v>
      </c>
      <c r="H24" s="17">
        <v>-0.9709648053090167</v>
      </c>
    </row>
    <row r="25" spans="1:8" ht="12.75">
      <c r="A25">
        <v>0.0009000000000000001</v>
      </c>
      <c r="B25" s="2">
        <v>-3077125.898795915</v>
      </c>
      <c r="C25" s="2">
        <v>-7950715.069493784</v>
      </c>
      <c r="D25" s="2">
        <v>-2095808.2700837299</v>
      </c>
      <c r="E25">
        <v>-8654212614922.724</v>
      </c>
      <c r="F25" s="2">
        <v>-8586210.971109672</v>
      </c>
      <c r="G25" s="2">
        <v>413789.02889032854</v>
      </c>
      <c r="H25" s="17">
        <v>-0.9540234412344079</v>
      </c>
    </row>
    <row r="26" spans="1:8" ht="12.75">
      <c r="A26">
        <v>0.001</v>
      </c>
      <c r="B26" s="2">
        <v>-3029277.1009281343</v>
      </c>
      <c r="C26" s="2">
        <v>-7805458.623057624</v>
      </c>
      <c r="D26" s="2">
        <v>-2072386.0747584167</v>
      </c>
      <c r="E26">
        <v>-8463352553559.533</v>
      </c>
      <c r="F26" s="2">
        <v>-8457117.814549938</v>
      </c>
      <c r="G26" s="2">
        <v>542882.1854500631</v>
      </c>
      <c r="H26" s="17">
        <v>-0.9396797571722152</v>
      </c>
    </row>
    <row r="27" spans="1:8" ht="12.75">
      <c r="A27">
        <v>0.002</v>
      </c>
      <c r="B27" s="2">
        <v>-2754832.498599304</v>
      </c>
      <c r="C27" s="2">
        <v>-6966858.629338455</v>
      </c>
      <c r="D27" s="2">
        <v>-1932696.2842729907</v>
      </c>
      <c r="E27">
        <v>-7222036071789.035</v>
      </c>
      <c r="F27" s="2">
        <v>-7538783.9592812415</v>
      </c>
      <c r="G27" s="2">
        <v>1461216.040718758</v>
      </c>
      <c r="H27" s="17">
        <v>-0.8376426621423603</v>
      </c>
    </row>
    <row r="28" spans="1:8" ht="12.75">
      <c r="A28">
        <v>0.003</v>
      </c>
      <c r="B28" s="2">
        <v>-2578482.8129333565</v>
      </c>
      <c r="C28" s="2">
        <v>-6479612.139296915</v>
      </c>
      <c r="D28" s="2">
        <v>-1847875.1609868254</v>
      </c>
      <c r="E28">
        <v>-6536559286948.525</v>
      </c>
      <c r="F28" s="2">
        <v>-6987596.313793716</v>
      </c>
      <c r="G28" s="2">
        <v>2012403.686206284</v>
      </c>
      <c r="H28" s="17">
        <v>-0.7763995904215241</v>
      </c>
    </row>
    <row r="29" spans="1:8" ht="12.75">
      <c r="A29">
        <v>0.004</v>
      </c>
      <c r="B29" s="2">
        <v>-2458421.820591674</v>
      </c>
      <c r="C29" s="2">
        <v>-6114717.913189194</v>
      </c>
      <c r="D29" s="2">
        <v>-1784848.2809087657</v>
      </c>
      <c r="E29">
        <v>-6052091426740.72</v>
      </c>
      <c r="F29" s="2">
        <v>-6610253.2367791645</v>
      </c>
      <c r="G29" s="2">
        <v>2389746.7632208355</v>
      </c>
      <c r="H29" s="17">
        <v>-0.7344725818643516</v>
      </c>
    </row>
    <row r="30" spans="1:8" ht="12.75">
      <c r="A30">
        <v>0.005</v>
      </c>
      <c r="B30" s="2">
        <v>-2362688.06765599</v>
      </c>
      <c r="C30" s="2">
        <v>-5836838.364330896</v>
      </c>
      <c r="D30" s="2">
        <v>-1726836.0187043801</v>
      </c>
      <c r="E30">
        <v>-5687124751927.923</v>
      </c>
      <c r="F30" s="2">
        <v>-6299590.69635332</v>
      </c>
      <c r="G30" s="2">
        <v>2700409.30364668</v>
      </c>
      <c r="H30" s="17">
        <v>-0.6999545218170355</v>
      </c>
    </row>
    <row r="31" spans="1:8" ht="12.75">
      <c r="A31">
        <v>0.006</v>
      </c>
      <c r="B31" s="2">
        <v>-2286304.7196258986</v>
      </c>
      <c r="C31" s="2">
        <v>-5599350.5930999825</v>
      </c>
      <c r="D31" s="2">
        <v>-1682683.8763346835</v>
      </c>
      <c r="E31">
        <v>-5401539568282.119</v>
      </c>
      <c r="F31" s="2">
        <v>-6055418.285458931</v>
      </c>
      <c r="G31" s="2">
        <v>2944581.7145410688</v>
      </c>
      <c r="H31" s="17">
        <v>-0.6728242539398812</v>
      </c>
    </row>
    <row r="32" spans="1:8" ht="12.75">
      <c r="A32">
        <v>0.007</v>
      </c>
      <c r="B32" s="2">
        <v>-2212065.4600084685</v>
      </c>
      <c r="C32" s="2">
        <v>-5411244.581994564</v>
      </c>
      <c r="D32" s="2">
        <v>-1642836.7912270054</v>
      </c>
      <c r="E32">
        <v>-5162185404152.521</v>
      </c>
      <c r="F32" s="2">
        <v>-5835312.869654274</v>
      </c>
      <c r="G32" s="2">
        <v>3164687.130345726</v>
      </c>
      <c r="H32" s="17">
        <v>-0.6483680966282527</v>
      </c>
    </row>
    <row r="33" spans="1:8" ht="12.75">
      <c r="A33">
        <v>0.008</v>
      </c>
      <c r="B33" s="2">
        <v>-2148448.6506845476</v>
      </c>
      <c r="C33" s="2">
        <v>-5245239.698333756</v>
      </c>
      <c r="D33" s="2">
        <v>-1608056.2803167347</v>
      </c>
      <c r="E33">
        <v>-4957437740796.2295</v>
      </c>
      <c r="F33" s="2">
        <v>-5653927.449424623</v>
      </c>
      <c r="G33" s="2">
        <v>3346072.550575377</v>
      </c>
      <c r="H33" s="17">
        <v>-0.6282141610471803</v>
      </c>
    </row>
    <row r="34" spans="1:8" ht="12.75">
      <c r="A34">
        <v>0.009000000000000001</v>
      </c>
      <c r="B34" s="2">
        <v>-2092722.2107219556</v>
      </c>
      <c r="C34" s="2">
        <v>-5098701.8670977885</v>
      </c>
      <c r="D34" s="2">
        <v>-1578559.3193806484</v>
      </c>
      <c r="E34">
        <v>-4775462132851.319</v>
      </c>
      <c r="F34" s="2">
        <v>-5487472.120577596</v>
      </c>
      <c r="G34" s="2">
        <v>3512527.879422404</v>
      </c>
      <c r="H34" s="17">
        <v>-0.6097191245086218</v>
      </c>
    </row>
    <row r="35" spans="1:8" ht="12.75">
      <c r="A35">
        <v>0.01</v>
      </c>
      <c r="B35" s="2">
        <v>-2042131.4137518425</v>
      </c>
      <c r="C35" s="2">
        <v>-4962008.653401298</v>
      </c>
      <c r="D35" s="2">
        <v>-1549388.5837988215</v>
      </c>
      <c r="E35">
        <v>-4614380316702.032</v>
      </c>
      <c r="F35" s="2">
        <v>-5334583.875970298</v>
      </c>
      <c r="G35" s="2">
        <v>3665416.1240297016</v>
      </c>
      <c r="H35" s="17">
        <v>-0.5927315417744776</v>
      </c>
    </row>
    <row r="36" spans="1:8" s="9" customFormat="1" ht="12.75">
      <c r="A36" s="9">
        <v>0.02</v>
      </c>
      <c r="B36" s="14">
        <v>-1707857.0382921733</v>
      </c>
      <c r="C36" s="14">
        <v>-4063810.895222054</v>
      </c>
      <c r="D36" s="14">
        <v>-1352809.5370840756</v>
      </c>
      <c r="E36" s="9">
        <v>-3553618930872.877</v>
      </c>
      <c r="F36" s="14">
        <v>-4327547.869674008</v>
      </c>
      <c r="G36" s="14">
        <v>4672452.130325992</v>
      </c>
      <c r="H36" s="56">
        <v>-0.48083865218600097</v>
      </c>
    </row>
    <row r="37" spans="1:8" ht="12.75">
      <c r="A37">
        <v>0.03</v>
      </c>
      <c r="B37" s="2">
        <v>-1501187.9558614846</v>
      </c>
      <c r="C37" s="2">
        <v>-3522314.505036855</v>
      </c>
      <c r="D37" s="2">
        <v>-1222209.6219929727</v>
      </c>
      <c r="E37">
        <v>-2969550284590.46</v>
      </c>
      <c r="F37" s="2">
        <v>-3719649.8091204036</v>
      </c>
      <c r="G37" s="2">
        <v>5280350.190879596</v>
      </c>
      <c r="H37" s="17">
        <v>-0.4132944232356004</v>
      </c>
    </row>
    <row r="38" spans="1:8" ht="12.75">
      <c r="A38">
        <v>0.04</v>
      </c>
      <c r="B38" s="2">
        <v>-1345205.5758519983</v>
      </c>
      <c r="C38" s="2">
        <v>-3135690.2626298815</v>
      </c>
      <c r="D38" s="2">
        <v>-1124116.0200194642</v>
      </c>
      <c r="E38">
        <v>-2560445991102.5</v>
      </c>
      <c r="F38" s="2">
        <v>-3263754.657569696</v>
      </c>
      <c r="G38" s="2">
        <v>5736245.342430304</v>
      </c>
      <c r="H38" s="17">
        <v>-0.36263940639663295</v>
      </c>
    </row>
    <row r="39" spans="1:8" ht="12.75">
      <c r="A39">
        <v>0.05</v>
      </c>
      <c r="B39" s="2">
        <v>-1222900.7676668847</v>
      </c>
      <c r="C39" s="2">
        <v>-2830174.2835733574</v>
      </c>
      <c r="D39" s="2">
        <v>-1043486.3639205296</v>
      </c>
      <c r="E39">
        <v>-2251467009684.3477</v>
      </c>
      <c r="F39" s="2">
        <v>-2905958.2579296697</v>
      </c>
      <c r="G39" s="2">
        <v>6094041.74207033</v>
      </c>
      <c r="H39" s="17">
        <v>-0.3228842508810744</v>
      </c>
    </row>
    <row r="40" spans="1:8" ht="12.75">
      <c r="A40">
        <v>0.06</v>
      </c>
      <c r="B40" s="2">
        <v>-1118056.7189711565</v>
      </c>
      <c r="C40" s="2">
        <v>-2580755.5268215435</v>
      </c>
      <c r="D40" s="2">
        <v>-974774.9270939433</v>
      </c>
      <c r="E40">
        <v>-2003526923570.284</v>
      </c>
      <c r="F40" s="2">
        <v>-2610066.513062792</v>
      </c>
      <c r="G40" s="2">
        <v>6389933.486937208</v>
      </c>
      <c r="H40" s="17">
        <v>-0.2900073903403102</v>
      </c>
    </row>
    <row r="41" spans="1:8" ht="12.75">
      <c r="A41">
        <v>0.07</v>
      </c>
      <c r="B41" s="2">
        <v>-1026830.3023046134</v>
      </c>
      <c r="C41" s="2">
        <v>-2357782.0055026636</v>
      </c>
      <c r="D41" s="2">
        <v>-914907.5736871923</v>
      </c>
      <c r="E41">
        <v>-1796032273667.8035</v>
      </c>
      <c r="F41" s="2">
        <v>-2352309.716570732</v>
      </c>
      <c r="G41" s="2">
        <v>6647690.283429268</v>
      </c>
      <c r="H41" s="17">
        <v>-0.2613677462856369</v>
      </c>
    </row>
    <row r="42" spans="1:8" ht="12.75">
      <c r="A42">
        <v>0.08</v>
      </c>
      <c r="B42" s="2">
        <v>-946444.212809844</v>
      </c>
      <c r="C42" s="2">
        <v>-2164878.753383629</v>
      </c>
      <c r="D42" s="2">
        <v>-858256.5754807199</v>
      </c>
      <c r="E42">
        <v>-1614940421360.5664</v>
      </c>
      <c r="F42" s="2">
        <v>-2128260.642379204</v>
      </c>
      <c r="G42" s="2">
        <v>6871739.357620796</v>
      </c>
      <c r="H42" s="17">
        <v>-0.2364734047088004</v>
      </c>
    </row>
    <row r="43" spans="1:8" ht="12.75">
      <c r="A43">
        <v>0.09</v>
      </c>
      <c r="B43" s="2">
        <v>-873802.1124234637</v>
      </c>
      <c r="C43" s="2">
        <v>-1992629.61512281</v>
      </c>
      <c r="D43" s="2">
        <v>-807283.5563857278</v>
      </c>
      <c r="E43">
        <v>-1463243851562.5378</v>
      </c>
      <c r="F43" s="2">
        <v>-1926420.265480124</v>
      </c>
      <c r="G43" s="2">
        <v>7073579.734519877</v>
      </c>
      <c r="H43" s="17">
        <v>-0.2140466961644582</v>
      </c>
    </row>
    <row r="44" spans="1:8" ht="12.75">
      <c r="A44">
        <v>0.1</v>
      </c>
      <c r="B44" s="2">
        <v>-806901.6810998926</v>
      </c>
      <c r="C44" s="2">
        <v>-1835764.7856670795</v>
      </c>
      <c r="D44" s="2">
        <v>-760372.4326881648</v>
      </c>
      <c r="E44">
        <v>-1326232485829.8745</v>
      </c>
      <c r="F44" s="2">
        <v>-1739239.6359142102</v>
      </c>
      <c r="G44" s="2">
        <v>7260760.36408579</v>
      </c>
      <c r="H44" s="17">
        <v>-0.19324884843491225</v>
      </c>
    </row>
    <row r="45" spans="1:8" ht="12.75">
      <c r="A45">
        <v>0.11</v>
      </c>
      <c r="B45" s="2">
        <v>-745046.2777459184</v>
      </c>
      <c r="C45" s="2">
        <v>-1692579.2988223871</v>
      </c>
      <c r="D45" s="2">
        <v>-716567.9749200209</v>
      </c>
      <c r="E45">
        <v>-1205401880007.9348</v>
      </c>
      <c r="F45" s="2">
        <v>-1570552.298348231</v>
      </c>
      <c r="G45" s="2">
        <v>7429447.701651769</v>
      </c>
      <c r="H45" s="17">
        <v>-0.17450581092758122</v>
      </c>
    </row>
    <row r="46" spans="1:8" ht="12.75">
      <c r="A46">
        <v>0.12</v>
      </c>
      <c r="B46" s="2">
        <v>-687427.781863125</v>
      </c>
      <c r="C46" s="2">
        <v>-1559720.637535059</v>
      </c>
      <c r="D46" s="2">
        <v>-675518.3647009494</v>
      </c>
      <c r="E46">
        <v>-1097788557890.8652</v>
      </c>
      <c r="F46" s="2">
        <v>-1412850.7887810012</v>
      </c>
      <c r="G46" s="2">
        <v>7587149.211218999</v>
      </c>
      <c r="H46" s="17">
        <v>-0.1569834209756668</v>
      </c>
    </row>
    <row r="47" spans="1:8" ht="12.75">
      <c r="A47">
        <v>0.13</v>
      </c>
      <c r="B47" s="2">
        <v>-633187.8464037124</v>
      </c>
      <c r="C47" s="2">
        <v>-1437488.2492091777</v>
      </c>
      <c r="D47" s="2">
        <v>-637006.9996505581</v>
      </c>
      <c r="E47">
        <v>-999618252052.7233</v>
      </c>
      <c r="F47" s="2">
        <v>-1265293.7197034461</v>
      </c>
      <c r="G47" s="2">
        <v>7734706.280296554</v>
      </c>
      <c r="H47" s="17">
        <v>-0.14058819107816067</v>
      </c>
    </row>
    <row r="48" spans="1:8" ht="12.75">
      <c r="A48">
        <v>0.14</v>
      </c>
      <c r="B48" s="2">
        <v>-582038.1190518289</v>
      </c>
      <c r="C48" s="2">
        <v>-1323799.9670265606</v>
      </c>
      <c r="D48" s="2">
        <v>-600166.3817392103</v>
      </c>
      <c r="E48">
        <v>-909902191462.747</v>
      </c>
      <c r="F48" s="2">
        <v>-1127058.3795323917</v>
      </c>
      <c r="G48" s="2">
        <v>7872941.620467608</v>
      </c>
      <c r="H48" s="17">
        <v>-0.1252287088369324</v>
      </c>
    </row>
    <row r="49" spans="1:8" ht="12.75">
      <c r="A49">
        <v>0.15</v>
      </c>
      <c r="B49" s="2">
        <v>-533604.1908436224</v>
      </c>
      <c r="C49" s="2">
        <v>-1216018.5067362804</v>
      </c>
      <c r="D49" s="2">
        <v>-564770.3072496952</v>
      </c>
      <c r="E49">
        <v>-828626275631.9248</v>
      </c>
      <c r="F49" s="2">
        <v>-994156.0998388883</v>
      </c>
      <c r="G49" s="2">
        <v>8005843.900161112</v>
      </c>
      <c r="H49" s="17">
        <v>-0.11046178887098759</v>
      </c>
    </row>
    <row r="50" spans="1:8" ht="12.75">
      <c r="A50">
        <v>0.16</v>
      </c>
      <c r="B50" s="2">
        <v>-487442.80060183536</v>
      </c>
      <c r="C50" s="2">
        <v>-1112889.462537746</v>
      </c>
      <c r="D50" s="2">
        <v>-530534.4435462572</v>
      </c>
      <c r="E50">
        <v>-754273467648.543</v>
      </c>
      <c r="F50" s="2">
        <v>-872395.2661392264</v>
      </c>
      <c r="G50" s="2">
        <v>8127604.733860774</v>
      </c>
      <c r="H50" s="17">
        <v>-0.09693280734880294</v>
      </c>
    </row>
    <row r="51" spans="1:8" ht="12.75">
      <c r="A51">
        <v>0.17</v>
      </c>
      <c r="B51" s="2">
        <v>-444303.5001695091</v>
      </c>
      <c r="C51" s="2">
        <v>-1015171.0649139413</v>
      </c>
      <c r="D51" s="2">
        <v>-497526.9217410408</v>
      </c>
      <c r="E51">
        <v>-685939930118.3138</v>
      </c>
      <c r="F51" s="2">
        <v>-752959.532541923</v>
      </c>
      <c r="G51" s="2">
        <v>8247040.467458077</v>
      </c>
      <c r="H51" s="17">
        <v>-0.08366217028243589</v>
      </c>
    </row>
    <row r="52" spans="1:8" ht="12.75">
      <c r="A52">
        <v>0.18</v>
      </c>
      <c r="B52" s="2">
        <v>-402494.05386710353</v>
      </c>
      <c r="C52" s="2">
        <v>-921257.0756062214</v>
      </c>
      <c r="D52" s="2">
        <v>-465309.59434766654</v>
      </c>
      <c r="E52">
        <v>-622092322008.9282</v>
      </c>
      <c r="F52" s="2">
        <v>-638599.9513072092</v>
      </c>
      <c r="G52" s="2">
        <v>8361400.048692791</v>
      </c>
      <c r="H52" s="17">
        <v>-0.07095555014524546</v>
      </c>
    </row>
    <row r="53" spans="1:8" ht="12.75">
      <c r="A53">
        <v>0.19</v>
      </c>
      <c r="B53" s="2">
        <v>-361476.00554445834</v>
      </c>
      <c r="C53" s="2">
        <v>-832870.51811432</v>
      </c>
      <c r="D53" s="2">
        <v>-434640.6805976579</v>
      </c>
      <c r="E53">
        <v>-563068697751.3796</v>
      </c>
      <c r="F53" s="2">
        <v>-530348.3671261353</v>
      </c>
      <c r="G53" s="2">
        <v>8469651.632873865</v>
      </c>
      <c r="H53" s="17">
        <v>-0.058927596347348364</v>
      </c>
    </row>
    <row r="54" spans="1:8" s="9" customFormat="1" ht="12.75">
      <c r="A54" s="9">
        <v>0.2</v>
      </c>
      <c r="B54" s="14">
        <v>-322571.6466786227</v>
      </c>
      <c r="C54" s="14">
        <v>-748316.0664702021</v>
      </c>
      <c r="D54" s="14">
        <v>-404638.10392996203</v>
      </c>
      <c r="E54" s="9">
        <v>-507484487898.8119</v>
      </c>
      <c r="F54" s="14">
        <v>-425216.0274590619</v>
      </c>
      <c r="G54" s="14">
        <v>8574783.97254094</v>
      </c>
      <c r="H54" s="56">
        <v>-0.047246225273229095</v>
      </c>
    </row>
    <row r="55" spans="1:8" ht="12.75">
      <c r="A55">
        <v>0.21</v>
      </c>
      <c r="B55" s="2">
        <v>-283622.31184751453</v>
      </c>
      <c r="C55" s="2">
        <v>-666122.9972893439</v>
      </c>
      <c r="D55" s="2">
        <v>-375623.8119939973</v>
      </c>
      <c r="E55">
        <v>-454724035766.36</v>
      </c>
      <c r="F55" s="2">
        <v>-323773.6681499938</v>
      </c>
      <c r="G55" s="2">
        <v>8676226.331850007</v>
      </c>
      <c r="H55" s="17">
        <v>-0.035974852016665976</v>
      </c>
    </row>
    <row r="56" spans="1:8" ht="12.75">
      <c r="A56">
        <v>0.22</v>
      </c>
      <c r="B56" s="2">
        <v>-246399.42969678235</v>
      </c>
      <c r="C56" s="2">
        <v>-587710.1255338565</v>
      </c>
      <c r="D56" s="2">
        <v>-347527.43621886265</v>
      </c>
      <c r="E56">
        <v>-405439933121.812</v>
      </c>
      <c r="F56" s="2">
        <v>-225913.70869240814</v>
      </c>
      <c r="G56" s="2">
        <v>8774086.291307593</v>
      </c>
      <c r="H56" s="17">
        <v>-0.025101523188045347</v>
      </c>
    </row>
    <row r="57" spans="1:8" ht="12.75">
      <c r="A57">
        <v>0.23</v>
      </c>
      <c r="B57" s="2">
        <v>-210988.039060913</v>
      </c>
      <c r="C57" s="2">
        <v>-511453.13372298126</v>
      </c>
      <c r="D57" s="2">
        <v>-319931.22754357377</v>
      </c>
      <c r="E57">
        <v>-360453289940.53876</v>
      </c>
      <c r="F57" s="2">
        <v>-129015.84406984478</v>
      </c>
      <c r="G57" s="2">
        <v>8870984.155930156</v>
      </c>
      <c r="H57" s="17">
        <v>-0.01433509378553831</v>
      </c>
    </row>
    <row r="58" spans="1:8" ht="12.75">
      <c r="A58">
        <v>0.24</v>
      </c>
      <c r="B58" s="2">
        <v>-176665.755719116</v>
      </c>
      <c r="C58" s="2">
        <v>-435819.29005289555</v>
      </c>
      <c r="D58" s="2">
        <v>-293142.19622066227</v>
      </c>
      <c r="E58">
        <v>-317376484185.3655</v>
      </c>
      <c r="F58" s="2">
        <v>-36181.78593896683</v>
      </c>
      <c r="G58" s="2">
        <v>8963818.214061033</v>
      </c>
      <c r="H58" s="17">
        <v>-0.004020198437662981</v>
      </c>
    </row>
    <row r="59" spans="1:8" ht="12.75">
      <c r="A59">
        <v>0.25</v>
      </c>
      <c r="B59" s="2">
        <v>-142294.04237983006</v>
      </c>
      <c r="C59" s="2">
        <v>-363579.06262885506</v>
      </c>
      <c r="D59" s="2">
        <v>-266544.2638353474</v>
      </c>
      <c r="E59">
        <v>-278320192419.2206</v>
      </c>
      <c r="F59" s="2">
        <v>52884.06749376561</v>
      </c>
      <c r="G59" s="2">
        <v>9052884.067493765</v>
      </c>
      <c r="H59" s="17">
        <v>0.005876007499307289</v>
      </c>
    </row>
    <row r="60" spans="1:8" ht="12.75">
      <c r="A60">
        <v>0.26</v>
      </c>
      <c r="B60" s="2">
        <v>-108759.9517718684</v>
      </c>
      <c r="C60" s="2">
        <v>-293979.6844898956</v>
      </c>
      <c r="D60" s="2">
        <v>-240407.5728416969</v>
      </c>
      <c r="E60">
        <v>-241803064762.75867</v>
      </c>
      <c r="F60" s="2">
        <v>140788.4327704482</v>
      </c>
      <c r="G60" s="2">
        <v>9140788.432770448</v>
      </c>
      <c r="H60" s="17">
        <v>0.015643159196716466</v>
      </c>
    </row>
    <row r="61" spans="1:8" ht="12.75">
      <c r="A61">
        <v>0.27</v>
      </c>
      <c r="B61" s="2">
        <v>-76822.92065356288</v>
      </c>
      <c r="C61" s="2">
        <v>-225988.3295215041</v>
      </c>
      <c r="D61" s="2">
        <v>-214816.25677091573</v>
      </c>
      <c r="E61">
        <v>-206828830035.34778</v>
      </c>
      <c r="F61" s="2">
        <v>225959.97604814067</v>
      </c>
      <c r="G61" s="2">
        <v>9225959.976048142</v>
      </c>
      <c r="H61" s="17">
        <v>0.02510666400534896</v>
      </c>
    </row>
    <row r="62" spans="1:8" ht="12.75">
      <c r="A62">
        <v>0.28</v>
      </c>
      <c r="B62" s="2">
        <v>-44942.88465135443</v>
      </c>
      <c r="C62" s="2">
        <v>-159618.4085454977</v>
      </c>
      <c r="D62" s="2">
        <v>-189513.96092823884</v>
      </c>
      <c r="E62">
        <v>-174324972425.85522</v>
      </c>
      <c r="F62" s="2">
        <v>309258.6309437921</v>
      </c>
      <c r="G62" s="2">
        <v>9309258.630943792</v>
      </c>
      <c r="H62" s="17">
        <v>0.03436207010486579</v>
      </c>
    </row>
    <row r="63" spans="1:8" ht="12.75">
      <c r="A63">
        <v>0.29</v>
      </c>
      <c r="B63" s="2">
        <v>-14117.897736546665</v>
      </c>
      <c r="C63" s="2">
        <v>-95709.68820320258</v>
      </c>
      <c r="D63" s="2">
        <v>-164897.83831554282</v>
      </c>
      <c r="E63">
        <v>-143936555717.83502</v>
      </c>
      <c r="F63" s="2">
        <v>391384.4461168628</v>
      </c>
      <c r="G63" s="2">
        <v>9391384.446116863</v>
      </c>
      <c r="H63" s="17">
        <v>0.04348716067965142</v>
      </c>
    </row>
    <row r="64" spans="1:8" ht="12.75">
      <c r="A64">
        <v>0.3</v>
      </c>
      <c r="B64" s="2">
        <v>16083.603874813765</v>
      </c>
      <c r="C64" s="2">
        <v>-32131.920999778435</v>
      </c>
      <c r="D64" s="2">
        <v>-139966.19040335406</v>
      </c>
      <c r="E64">
        <v>-115555433899.58984</v>
      </c>
      <c r="F64" s="2">
        <v>469328.2003733803</v>
      </c>
      <c r="G64" s="2">
        <v>9469328.200373381</v>
      </c>
      <c r="H64" s="17">
        <v>0.05214757781926448</v>
      </c>
    </row>
    <row r="65" spans="1:8" ht="12.75">
      <c r="A65">
        <v>0.31</v>
      </c>
      <c r="B65" s="2">
        <v>46037.64911931101</v>
      </c>
      <c r="C65" s="2">
        <v>29582.78369844798</v>
      </c>
      <c r="D65" s="2">
        <v>-116165.7532581335</v>
      </c>
      <c r="E65">
        <v>-89522226355.46626</v>
      </c>
      <c r="F65" s="2">
        <v>549443.7374936552</v>
      </c>
      <c r="G65" s="2">
        <v>9549443.737493655</v>
      </c>
      <c r="H65" s="17">
        <v>0.06104930416596168</v>
      </c>
    </row>
    <row r="66" spans="1:8" ht="12.75">
      <c r="A66">
        <v>0.32</v>
      </c>
      <c r="B66" s="2">
        <v>75349.7157287579</v>
      </c>
      <c r="C66" s="2">
        <v>89665.63027625065</v>
      </c>
      <c r="D66" s="2">
        <v>-92172.18243719777</v>
      </c>
      <c r="E66">
        <v>-65593055749.973976</v>
      </c>
      <c r="F66" s="2">
        <v>625621.9825705361</v>
      </c>
      <c r="G66" s="2">
        <v>9625621.982570536</v>
      </c>
      <c r="H66" s="17">
        <v>0.06951355361894845</v>
      </c>
    </row>
    <row r="67" spans="1:8" ht="12.75">
      <c r="A67">
        <v>0.33</v>
      </c>
      <c r="B67" s="2">
        <v>104454.84364890611</v>
      </c>
      <c r="C67" s="2">
        <v>149448.6779766587</v>
      </c>
      <c r="D67" s="2">
        <v>-68477.4905158719</v>
      </c>
      <c r="E67">
        <v>-44033850341.42877</v>
      </c>
      <c r="F67" s="2">
        <v>701273.9206558799</v>
      </c>
      <c r="G67" s="2">
        <v>9701273.92065588</v>
      </c>
      <c r="H67" s="17">
        <v>0.07791932451731999</v>
      </c>
    </row>
    <row r="68" spans="1:8" ht="12.75">
      <c r="A68">
        <v>0.34</v>
      </c>
      <c r="B68" s="2">
        <v>132427.85351678357</v>
      </c>
      <c r="C68" s="2">
        <v>208375.8354428439</v>
      </c>
      <c r="D68" s="2">
        <v>-44892.781995704616</v>
      </c>
      <c r="E68">
        <v>-24928362152.663628</v>
      </c>
      <c r="F68" s="2">
        <v>773996.5473314764</v>
      </c>
      <c r="G68" s="2">
        <v>9773996.547331477</v>
      </c>
      <c r="H68" s="17">
        <v>0.08599961637016404</v>
      </c>
    </row>
    <row r="69" spans="1:8" ht="12.75">
      <c r="A69">
        <v>0.35</v>
      </c>
      <c r="B69" s="2">
        <v>160311.1147611161</v>
      </c>
      <c r="C69" s="2">
        <v>265989.5620349982</v>
      </c>
      <c r="D69" s="2">
        <v>-21952.288172116678</v>
      </c>
      <c r="E69">
        <v>-8605437982.250814</v>
      </c>
      <c r="F69" s="2">
        <v>846837.279599872</v>
      </c>
      <c r="G69" s="2">
        <v>9846837.279599871</v>
      </c>
      <c r="H69" s="17">
        <v>0.09409303106665244</v>
      </c>
    </row>
    <row r="70" spans="1:8" ht="12.75">
      <c r="A70">
        <v>0.36</v>
      </c>
      <c r="B70" s="2">
        <v>187979.0225556558</v>
      </c>
      <c r="C70" s="2">
        <v>322411.50337578263</v>
      </c>
      <c r="D70" s="2">
        <v>957.5083864548084</v>
      </c>
      <c r="E70">
        <v>3411352628.780255</v>
      </c>
      <c r="F70" s="2">
        <v>919763.9551874173</v>
      </c>
      <c r="G70" s="2">
        <v>9919763.955187418</v>
      </c>
      <c r="H70" s="17">
        <v>0.10219599502082413</v>
      </c>
    </row>
    <row r="71" spans="1:8" ht="12.75">
      <c r="A71">
        <v>0.37</v>
      </c>
      <c r="B71" s="2">
        <v>215300.83586838096</v>
      </c>
      <c r="C71" s="2">
        <v>378249.9944064114</v>
      </c>
      <c r="D71" s="2">
        <v>23860.5810579382</v>
      </c>
      <c r="E71">
        <v>18448172916.78235</v>
      </c>
      <c r="F71" s="2">
        <v>989678.0089086127</v>
      </c>
      <c r="G71" s="2">
        <v>9989678.00890861</v>
      </c>
      <c r="H71" s="17">
        <v>0.10996422321206806</v>
      </c>
    </row>
    <row r="72" spans="1:8" ht="12.75">
      <c r="A72">
        <v>0.38</v>
      </c>
      <c r="B72" s="2">
        <v>241802.96430626605</v>
      </c>
      <c r="C72" s="2">
        <v>432672.403913049</v>
      </c>
      <c r="D72" s="2">
        <v>47189.85680500754</v>
      </c>
      <c r="E72">
        <v>36636669871.308586</v>
      </c>
      <c r="F72" s="2">
        <v>1059872.230672659</v>
      </c>
      <c r="G72" s="2">
        <v>10059872.23067266</v>
      </c>
      <c r="H72" s="17">
        <v>0.11776358118585098</v>
      </c>
    </row>
    <row r="73" spans="1:8" ht="12.75">
      <c r="A73">
        <v>0.39</v>
      </c>
      <c r="B73" s="2">
        <v>268551.70714113116</v>
      </c>
      <c r="C73" s="2">
        <v>486274.54180827364</v>
      </c>
      <c r="D73" s="2">
        <v>69638.58050945748</v>
      </c>
      <c r="E73">
        <v>56880812002.39961</v>
      </c>
      <c r="F73" s="2">
        <v>1129339.3084080692</v>
      </c>
      <c r="G73" s="2">
        <v>10129339.30840807</v>
      </c>
      <c r="H73" s="17">
        <v>0.12548214537867436</v>
      </c>
    </row>
    <row r="74" spans="1:8" ht="12.75">
      <c r="A74">
        <v>0.4</v>
      </c>
      <c r="B74" s="2">
        <v>294948.17008668097</v>
      </c>
      <c r="C74" s="2">
        <v>539529.5726422026</v>
      </c>
      <c r="D74" s="2">
        <v>92030.38720968371</v>
      </c>
      <c r="E74">
        <v>78938729716.32948</v>
      </c>
      <c r="F74" s="2">
        <v>1196945.7956933167</v>
      </c>
      <c r="G74" s="2">
        <v>10196945.795693317</v>
      </c>
      <c r="H74" s="17">
        <v>0.1329939772992574</v>
      </c>
    </row>
    <row r="75" spans="1:8" ht="12.75">
      <c r="A75">
        <v>0.41</v>
      </c>
      <c r="B75" s="2">
        <v>321124.22001693235</v>
      </c>
      <c r="C75" s="2">
        <v>592191.3147040819</v>
      </c>
      <c r="D75" s="2">
        <v>114557.54319182223</v>
      </c>
      <c r="E75">
        <v>102614416482.04617</v>
      </c>
      <c r="F75" s="2">
        <v>1264707.1336190614</v>
      </c>
      <c r="G75" s="2">
        <v>10264707.133619063</v>
      </c>
      <c r="H75" s="17">
        <v>0.14052301484656238</v>
      </c>
    </row>
    <row r="76" spans="1:8" ht="12.75">
      <c r="A76">
        <v>0.42</v>
      </c>
      <c r="B76" s="2">
        <v>347053.8013197435</v>
      </c>
      <c r="C76" s="2">
        <v>644188.8454068832</v>
      </c>
      <c r="D76" s="2">
        <v>137018.98006672345</v>
      </c>
      <c r="E76">
        <v>128295929889.07263</v>
      </c>
      <c r="F76" s="2">
        <v>1331524.5241205604</v>
      </c>
      <c r="G76" s="2">
        <v>10331524.52412056</v>
      </c>
      <c r="H76" s="17">
        <v>0.14794716934672894</v>
      </c>
    </row>
    <row r="77" spans="1:8" ht="12.75">
      <c r="A77">
        <v>0.43</v>
      </c>
      <c r="B77" s="2">
        <v>372778.5480565494</v>
      </c>
      <c r="C77" s="2">
        <v>695250.295329635</v>
      </c>
      <c r="D77" s="2">
        <v>159566.19973819997</v>
      </c>
      <c r="E77">
        <v>155420037316.1694</v>
      </c>
      <c r="F77" s="2">
        <v>1398061.6542573657</v>
      </c>
      <c r="G77" s="2">
        <v>10398061.654257366</v>
      </c>
      <c r="H77" s="17">
        <v>0.155340183806374</v>
      </c>
    </row>
    <row r="78" spans="1:8" ht="12.75">
      <c r="A78">
        <v>0.44</v>
      </c>
      <c r="B78" s="2">
        <v>398400.73522113543</v>
      </c>
      <c r="C78" s="2">
        <v>746544.0597415636</v>
      </c>
      <c r="D78" s="2">
        <v>181919.91344202796</v>
      </c>
      <c r="E78">
        <v>184427023548.18073</v>
      </c>
      <c r="F78" s="2">
        <v>1465590.112732851</v>
      </c>
      <c r="G78" s="2">
        <v>10465590.11273285</v>
      </c>
      <c r="H78" s="17">
        <v>0.16284334585920565</v>
      </c>
    </row>
    <row r="79" spans="1:8" ht="12.75">
      <c r="A79">
        <v>0.45</v>
      </c>
      <c r="B79" s="2">
        <v>424263.8768691886</v>
      </c>
      <c r="C79" s="2">
        <v>795938.9306429592</v>
      </c>
      <c r="D79" s="2">
        <v>204286.09299869393</v>
      </c>
      <c r="E79">
        <v>215295058600.0395</v>
      </c>
      <c r="F79" s="2">
        <v>1530391.0803748232</v>
      </c>
      <c r="G79" s="2">
        <v>10530391.080374822</v>
      </c>
      <c r="H79" s="17">
        <v>0.17004345337498034</v>
      </c>
    </row>
    <row r="80" spans="1:8" ht="12.75">
      <c r="A80">
        <v>0.46</v>
      </c>
      <c r="B80" s="2">
        <v>449901.23179292126</v>
      </c>
      <c r="C80" s="2">
        <v>845603.0349597861</v>
      </c>
      <c r="D80" s="2">
        <v>226580.2800061948</v>
      </c>
      <c r="E80">
        <v>247081872125.61252</v>
      </c>
      <c r="F80" s="2">
        <v>1594651.2974952313</v>
      </c>
      <c r="G80" s="2">
        <v>10594651.297495231</v>
      </c>
      <c r="H80" s="17">
        <v>0.17718347749947014</v>
      </c>
    </row>
    <row r="81" spans="1:8" ht="12.75">
      <c r="A81">
        <v>0.47</v>
      </c>
      <c r="B81" s="2">
        <v>474893.05193844903</v>
      </c>
      <c r="C81" s="2">
        <v>894886.8727630875</v>
      </c>
      <c r="D81" s="2">
        <v>248927.39730672725</v>
      </c>
      <c r="E81">
        <v>279498818016.6023</v>
      </c>
      <c r="F81" s="2">
        <v>1658290.3881649657</v>
      </c>
      <c r="G81" s="2">
        <v>10658290.388164965</v>
      </c>
      <c r="H81" s="17">
        <v>0.18425448757388507</v>
      </c>
    </row>
    <row r="82" spans="1:8" ht="12.75">
      <c r="A82">
        <v>0.48</v>
      </c>
      <c r="B82" s="2">
        <v>500106.8885550592</v>
      </c>
      <c r="C82" s="2">
        <v>943916.5692072919</v>
      </c>
      <c r="D82" s="2">
        <v>271129.05624663417</v>
      </c>
      <c r="E82">
        <v>313475523808.809</v>
      </c>
      <c r="F82" s="2">
        <v>1721046.8436763694</v>
      </c>
      <c r="G82" s="2">
        <v>10721046.84367637</v>
      </c>
      <c r="H82" s="17">
        <v>0.19122742707515217</v>
      </c>
    </row>
    <row r="83" spans="1:8" ht="12.75">
      <c r="A83">
        <v>0.49</v>
      </c>
      <c r="B83" s="2">
        <v>524820.5301569542</v>
      </c>
      <c r="C83" s="2">
        <v>992604.6948314626</v>
      </c>
      <c r="D83" s="2">
        <v>293642.4302485277</v>
      </c>
      <c r="E83">
        <v>348676342494.26447</v>
      </c>
      <c r="F83" s="2">
        <v>1784366.9993732586</v>
      </c>
      <c r="G83" s="2">
        <v>10784366.999373259</v>
      </c>
      <c r="H83" s="17">
        <v>0.19826299993036206</v>
      </c>
    </row>
    <row r="84" spans="1:8" ht="12.75">
      <c r="A84">
        <v>0.5</v>
      </c>
      <c r="B84" s="2">
        <v>550039.625174569</v>
      </c>
      <c r="C84" s="2">
        <v>1040894.9702772349</v>
      </c>
      <c r="D84" s="2">
        <v>315738.50893579004</v>
      </c>
      <c r="E84">
        <v>385312784835.94867</v>
      </c>
      <c r="F84" s="2">
        <v>1848180.1916216146</v>
      </c>
      <c r="G84" s="2">
        <v>10848180.191621615</v>
      </c>
      <c r="H84" s="17">
        <v>0.20535335462462387</v>
      </c>
    </row>
    <row r="85" spans="1:8" ht="12.75">
      <c r="A85">
        <v>0.51</v>
      </c>
      <c r="B85" s="2">
        <v>574612.7645456595</v>
      </c>
      <c r="C85" s="2">
        <v>1089281.7520739092</v>
      </c>
      <c r="D85" s="2">
        <v>338057.8851974873</v>
      </c>
      <c r="E85">
        <v>424152898971.7488</v>
      </c>
      <c r="F85" s="2">
        <v>1911667.421172571</v>
      </c>
      <c r="G85" s="2">
        <v>10911667.421172572</v>
      </c>
      <c r="H85" s="17">
        <v>0.21240749124139674</v>
      </c>
    </row>
    <row r="86" spans="1:8" ht="12.75">
      <c r="A86">
        <v>0.52</v>
      </c>
      <c r="B86" s="2">
        <v>599298.1388490462</v>
      </c>
      <c r="C86" s="2">
        <v>1137108.3123624723</v>
      </c>
      <c r="D86" s="2">
        <v>360343.2657002912</v>
      </c>
      <c r="E86">
        <v>464081931941.05853</v>
      </c>
      <c r="F86" s="2">
        <v>1973850.6539507334</v>
      </c>
      <c r="G86" s="2">
        <v>10973850.653950734</v>
      </c>
      <c r="H86" s="17">
        <v>0.21931673932785928</v>
      </c>
    </row>
    <row r="87" spans="1:8" ht="12.75">
      <c r="A87">
        <v>0.53</v>
      </c>
      <c r="B87" s="2">
        <v>624095.6917740091</v>
      </c>
      <c r="C87" s="2">
        <v>1183576.098147578</v>
      </c>
      <c r="D87" s="2">
        <v>382884.79236527503</v>
      </c>
      <c r="E87">
        <v>505445754038.41534</v>
      </c>
      <c r="F87" s="2">
        <v>2037107.343043469</v>
      </c>
      <c r="G87" s="2">
        <v>11037107.343043469</v>
      </c>
      <c r="H87" s="17">
        <v>0.2263452603381632</v>
      </c>
    </row>
    <row r="88" spans="1:8" ht="12.75">
      <c r="A88">
        <v>0.54</v>
      </c>
      <c r="B88" s="2">
        <v>649376.4815576657</v>
      </c>
      <c r="C88" s="2">
        <v>1230294.706230526</v>
      </c>
      <c r="D88" s="2">
        <v>405733.32687734487</v>
      </c>
      <c r="E88">
        <v>547756000859.26483</v>
      </c>
      <c r="F88" s="2">
        <v>2099564.12216075</v>
      </c>
      <c r="G88" s="2">
        <v>11099564.12216075</v>
      </c>
      <c r="H88" s="17">
        <v>0.23328490246230557</v>
      </c>
    </row>
    <row r="89" spans="1:8" ht="12.75">
      <c r="A89">
        <v>0.55</v>
      </c>
      <c r="B89" s="2">
        <v>674626.6908679568</v>
      </c>
      <c r="C89" s="2">
        <v>1276418.1998999834</v>
      </c>
      <c r="D89" s="2">
        <v>428403.2605364567</v>
      </c>
      <c r="E89">
        <v>591782443767.6971</v>
      </c>
      <c r="F89" s="2">
        <v>2163652.6182152345</v>
      </c>
      <c r="G89" s="2">
        <v>11163652.618215235</v>
      </c>
      <c r="H89" s="17">
        <v>0.2404058464683594</v>
      </c>
    </row>
    <row r="90" spans="1:8" ht="12.75">
      <c r="A90">
        <v>0.56</v>
      </c>
      <c r="B90" s="2">
        <v>699658.0462942246</v>
      </c>
      <c r="C90" s="2">
        <v>1323215.4260033607</v>
      </c>
      <c r="D90" s="2">
        <v>451205.614969047</v>
      </c>
      <c r="E90">
        <v>637308655177.1078</v>
      </c>
      <c r="F90" s="2">
        <v>2224878.2037686585</v>
      </c>
      <c r="G90" s="2">
        <v>11224878.203768658</v>
      </c>
      <c r="H90" s="17">
        <v>0.24720868930762868</v>
      </c>
    </row>
    <row r="91" spans="1:8" ht="12.75">
      <c r="A91">
        <v>0.57</v>
      </c>
      <c r="B91" s="2">
        <v>724632.5981524123</v>
      </c>
      <c r="C91" s="2">
        <v>1369480.7342866482</v>
      </c>
      <c r="D91" s="2">
        <v>474691.2876760871</v>
      </c>
      <c r="E91">
        <v>685165992049.2056</v>
      </c>
      <c r="F91" s="2">
        <v>2286651.2379953573</v>
      </c>
      <c r="G91" s="2">
        <v>11286651.237995358</v>
      </c>
      <c r="H91" s="17">
        <v>0.2540723597772619</v>
      </c>
    </row>
    <row r="92" spans="1:8" ht="12.75">
      <c r="A92">
        <v>0.58</v>
      </c>
      <c r="B92" s="2">
        <v>749346.8270561862</v>
      </c>
      <c r="C92" s="2">
        <v>1415418.6154488712</v>
      </c>
      <c r="D92" s="2">
        <v>498292.2732648732</v>
      </c>
      <c r="E92">
        <v>733518973971.0194</v>
      </c>
      <c r="F92" s="2">
        <v>2350319.240550773</v>
      </c>
      <c r="G92" s="2">
        <v>11350319.240550773</v>
      </c>
      <c r="H92" s="17">
        <v>0.26114658228341925</v>
      </c>
    </row>
    <row r="93" spans="1:8" ht="12.75">
      <c r="A93">
        <v>0.59</v>
      </c>
      <c r="B93" s="2">
        <v>774201.6576992575</v>
      </c>
      <c r="C93" s="2">
        <v>1462349.5499493834</v>
      </c>
      <c r="D93" s="2">
        <v>521656.72206116456</v>
      </c>
      <c r="E93">
        <v>783493393513.1583</v>
      </c>
      <c r="F93" s="2">
        <v>2413497.446444169</v>
      </c>
      <c r="G93" s="2">
        <v>11413497.446444169</v>
      </c>
      <c r="H93" s="17">
        <v>0.268166382938241</v>
      </c>
    </row>
    <row r="94" spans="1:8" ht="12.75">
      <c r="A94">
        <v>0.6</v>
      </c>
      <c r="B94" s="2">
        <v>798945.7118470862</v>
      </c>
      <c r="C94" s="2">
        <v>1509146.259398688</v>
      </c>
      <c r="D94" s="2">
        <v>545636.1239156708</v>
      </c>
      <c r="E94">
        <v>835517550858.2577</v>
      </c>
      <c r="F94" s="2">
        <v>2477195.6395575907</v>
      </c>
      <c r="G94" s="2">
        <v>11477195.63955759</v>
      </c>
      <c r="H94" s="17">
        <v>0.2752439599508434</v>
      </c>
    </row>
    <row r="95" spans="1:8" ht="12.75">
      <c r="A95">
        <v>0.61</v>
      </c>
      <c r="B95" s="2">
        <v>823801.460622198</v>
      </c>
      <c r="C95" s="2">
        <v>1555452.319951143</v>
      </c>
      <c r="D95" s="2">
        <v>569205.0847631905</v>
      </c>
      <c r="E95">
        <v>889116923758.4862</v>
      </c>
      <c r="F95" s="2">
        <v>2539571.75435099</v>
      </c>
      <c r="G95" s="2">
        <v>11539571.75435099</v>
      </c>
      <c r="H95" s="17">
        <v>0.2821746393723322</v>
      </c>
    </row>
    <row r="96" spans="1:8" ht="12.75">
      <c r="A96">
        <v>0.62</v>
      </c>
      <c r="B96" s="2">
        <v>849091.5774788158</v>
      </c>
      <c r="C96" s="2">
        <v>1601763.6256625918</v>
      </c>
      <c r="D96" s="2">
        <v>593599.0650146258</v>
      </c>
      <c r="E96">
        <v>945046607868.9814</v>
      </c>
      <c r="F96" s="2">
        <v>2603822.021507908</v>
      </c>
      <c r="G96" s="2">
        <v>11603822.021507908</v>
      </c>
      <c r="H96" s="17">
        <v>0.2893135579453231</v>
      </c>
    </row>
    <row r="97" spans="1:8" ht="12.75">
      <c r="A97">
        <v>0.63</v>
      </c>
      <c r="B97" s="2">
        <v>874725.084113773</v>
      </c>
      <c r="C97" s="2">
        <v>1647948.1376732406</v>
      </c>
      <c r="D97" s="2">
        <v>617787.9754627056</v>
      </c>
      <c r="E97">
        <v>1002501445314.0131</v>
      </c>
      <c r="F97" s="2">
        <v>2666799.264992744</v>
      </c>
      <c r="G97" s="2">
        <v>11666799.264992744</v>
      </c>
      <c r="H97" s="17">
        <v>0.29631102944363824</v>
      </c>
    </row>
    <row r="98" spans="1:8" ht="12.75">
      <c r="A98">
        <v>0.64</v>
      </c>
      <c r="B98" s="2">
        <v>899916.1339776386</v>
      </c>
      <c r="C98" s="2">
        <v>1694937.3195004314</v>
      </c>
      <c r="D98" s="2">
        <v>642283.3384699735</v>
      </c>
      <c r="E98">
        <v>1062362560753.5143</v>
      </c>
      <c r="F98" s="2">
        <v>2730483.5223859707</v>
      </c>
      <c r="G98" s="2">
        <v>11730483.522385972</v>
      </c>
      <c r="H98" s="17">
        <v>0.3033870580428856</v>
      </c>
    </row>
    <row r="99" spans="1:8" ht="12.75">
      <c r="A99">
        <v>0.65</v>
      </c>
      <c r="B99" s="2">
        <v>925854.495537773</v>
      </c>
      <c r="C99" s="2">
        <v>1740786.773197594</v>
      </c>
      <c r="D99" s="2">
        <v>667113.6157674975</v>
      </c>
      <c r="E99">
        <v>1123599404492.4497</v>
      </c>
      <c r="F99" s="2">
        <v>2794726.7605583896</v>
      </c>
      <c r="G99" s="2">
        <v>11794726.760558391</v>
      </c>
      <c r="H99" s="17">
        <v>0.31052519561759884</v>
      </c>
    </row>
    <row r="100" spans="1:8" ht="12.75">
      <c r="A100">
        <v>0.66</v>
      </c>
      <c r="B100" s="2">
        <v>951549.8821980115</v>
      </c>
      <c r="C100" s="2">
        <v>1788004.828187636</v>
      </c>
      <c r="D100" s="2">
        <v>692577.6486853871</v>
      </c>
      <c r="E100">
        <v>1186696886093.9016</v>
      </c>
      <c r="F100" s="2">
        <v>2859206.614791227</v>
      </c>
      <c r="G100" s="2">
        <v>11859206.614791228</v>
      </c>
      <c r="H100" s="17">
        <v>0.3176896238656919</v>
      </c>
    </row>
    <row r="101" spans="1:8" ht="12.75">
      <c r="A101">
        <v>0.67</v>
      </c>
      <c r="B101" s="2">
        <v>977717.6099556471</v>
      </c>
      <c r="C101" s="2">
        <v>1835111.0826066083</v>
      </c>
      <c r="D101" s="2">
        <v>718646.7536949752</v>
      </c>
      <c r="E101">
        <v>1251422522171.9395</v>
      </c>
      <c r="F101" s="2">
        <v>2925266.456603935</v>
      </c>
      <c r="G101" s="2">
        <v>11925266.456603935</v>
      </c>
      <c r="H101" s="17">
        <v>0.3250296062893261</v>
      </c>
    </row>
    <row r="102" spans="1:8" ht="12.75">
      <c r="A102">
        <v>0.68</v>
      </c>
      <c r="B102" s="2">
        <v>1004066.3203667757</v>
      </c>
      <c r="C102" s="2">
        <v>1883123.37164101</v>
      </c>
      <c r="D102" s="2">
        <v>744427.0827201282</v>
      </c>
      <c r="E102">
        <v>1317887617471.91</v>
      </c>
      <c r="F102" s="2">
        <v>2991790.769082162</v>
      </c>
      <c r="G102" s="2">
        <v>11991790.769082163</v>
      </c>
      <c r="H102" s="17">
        <v>0.33242119656468466</v>
      </c>
    </row>
    <row r="103" spans="1:8" ht="12.75">
      <c r="A103">
        <v>0.69</v>
      </c>
      <c r="B103" s="2">
        <v>1030610.1825812816</v>
      </c>
      <c r="C103" s="2">
        <v>1930792.4395923573</v>
      </c>
      <c r="D103" s="2">
        <v>770703.1238103156</v>
      </c>
      <c r="E103">
        <v>1386230892282.287</v>
      </c>
      <c r="F103" s="2">
        <v>3058342.9806397557</v>
      </c>
      <c r="G103" s="2">
        <v>12058342.980639756</v>
      </c>
      <c r="H103" s="17">
        <v>0.33981588673775065</v>
      </c>
    </row>
    <row r="104" spans="1:8" ht="12.75">
      <c r="A104">
        <v>0.7</v>
      </c>
      <c r="B104" s="2">
        <v>1057422.8541319412</v>
      </c>
      <c r="C104" s="2">
        <v>1978260.2870925362</v>
      </c>
      <c r="D104" s="2">
        <v>797500.451030135</v>
      </c>
      <c r="E104">
        <v>1459717449078.393</v>
      </c>
      <c r="F104" s="2">
        <v>3125708.162284035</v>
      </c>
      <c r="G104" s="2">
        <v>12125708.162284035</v>
      </c>
      <c r="H104" s="17">
        <v>0.3473009069204483</v>
      </c>
    </row>
    <row r="105" spans="1:8" ht="12.75">
      <c r="A105">
        <v>0.71</v>
      </c>
      <c r="B105" s="2">
        <v>1084215.7941155564</v>
      </c>
      <c r="C105" s="2">
        <v>2026902.3670727573</v>
      </c>
      <c r="D105" s="2">
        <v>824749.2503124423</v>
      </c>
      <c r="E105">
        <v>1533428011295.055</v>
      </c>
      <c r="F105" s="2">
        <v>3194128.084176546</v>
      </c>
      <c r="G105" s="2">
        <v>12194128.084176546</v>
      </c>
      <c r="H105" s="17">
        <v>0.35490312046406064</v>
      </c>
    </row>
    <row r="106" spans="1:8" ht="12.75">
      <c r="A106">
        <v>0.72</v>
      </c>
      <c r="B106" s="2">
        <v>1111881.465059165</v>
      </c>
      <c r="C106" s="2">
        <v>2076159.3187283971</v>
      </c>
      <c r="D106" s="2">
        <v>852412.182132557</v>
      </c>
      <c r="E106">
        <v>1612674590922.0156</v>
      </c>
      <c r="F106" s="2">
        <v>3263227.722967977</v>
      </c>
      <c r="G106" s="2">
        <v>12263227.722967977</v>
      </c>
      <c r="H106" s="17">
        <v>0.36258085810755303</v>
      </c>
    </row>
    <row r="107" spans="1:8" ht="12.75">
      <c r="A107">
        <v>0.73</v>
      </c>
      <c r="B107" s="2">
        <v>1139562.3274822123</v>
      </c>
      <c r="C107" s="2">
        <v>2126230.186284445</v>
      </c>
      <c r="D107" s="2">
        <v>880958.7090857443</v>
      </c>
      <c r="E107">
        <v>1694789002649.127</v>
      </c>
      <c r="F107" s="2">
        <v>3331452.5859942604</v>
      </c>
      <c r="G107" s="2">
        <v>12331452.58599426</v>
      </c>
      <c r="H107" s="17">
        <v>0.3701613984438067</v>
      </c>
    </row>
    <row r="108" spans="1:8" ht="12.75">
      <c r="A108">
        <v>0.74</v>
      </c>
      <c r="B108" s="2">
        <v>1168647.2461658027</v>
      </c>
      <c r="C108" s="2">
        <v>2175610.4625075147</v>
      </c>
      <c r="D108" s="2">
        <v>910147.601762042</v>
      </c>
      <c r="E108">
        <v>1780641112767.683</v>
      </c>
      <c r="F108" s="2">
        <v>3402911.2055141423</v>
      </c>
      <c r="G108" s="2">
        <v>12402911.205514142</v>
      </c>
      <c r="H108" s="17">
        <v>0.37810124505712694</v>
      </c>
    </row>
    <row r="109" spans="1:8" ht="12.75">
      <c r="A109">
        <v>0.75</v>
      </c>
      <c r="B109" s="2">
        <v>1197657.7311741868</v>
      </c>
      <c r="C109" s="2">
        <v>2226887.9023331786</v>
      </c>
      <c r="D109" s="2">
        <v>939779.3339932339</v>
      </c>
      <c r="E109">
        <v>1867236219982.487</v>
      </c>
      <c r="F109" s="2">
        <v>3475899.6114211828</v>
      </c>
      <c r="G109" s="2">
        <v>12475899.611421183</v>
      </c>
      <c r="H109" s="17">
        <v>0.386211067935687</v>
      </c>
    </row>
    <row r="110" spans="1:8" ht="12.75">
      <c r="A110">
        <v>0.76</v>
      </c>
      <c r="B110" s="2">
        <v>1226888.3448845856</v>
      </c>
      <c r="C110" s="2">
        <v>2277929.8871495533</v>
      </c>
      <c r="D110" s="2">
        <v>970168.2839944662</v>
      </c>
      <c r="E110">
        <v>1956497507688.8179</v>
      </c>
      <c r="F110" s="2">
        <v>3549895.8101285324</v>
      </c>
      <c r="G110" s="2">
        <v>12549895.810128532</v>
      </c>
      <c r="H110" s="17">
        <v>0.39443286779205916</v>
      </c>
    </row>
    <row r="111" spans="1:8" ht="12.75">
      <c r="A111">
        <v>0.77</v>
      </c>
      <c r="B111" s="2">
        <v>1256725.6356330265</v>
      </c>
      <c r="C111" s="2">
        <v>2330152.6743120295</v>
      </c>
      <c r="D111" s="2">
        <v>1001515.3563523549</v>
      </c>
      <c r="E111">
        <v>2052864393433.6978</v>
      </c>
      <c r="F111" s="2">
        <v>3624268.173713352</v>
      </c>
      <c r="G111" s="2">
        <v>12624268.173713353</v>
      </c>
      <c r="H111" s="17">
        <v>0.40269646374592805</v>
      </c>
    </row>
    <row r="112" spans="1:8" ht="12.75">
      <c r="A112">
        <v>0.78</v>
      </c>
      <c r="B112" s="2">
        <v>1287388.2401366453</v>
      </c>
      <c r="C112" s="2">
        <v>2383211.861714748</v>
      </c>
      <c r="D112" s="2">
        <v>1033405.7696365489</v>
      </c>
      <c r="E112">
        <v>2150993362089.1873</v>
      </c>
      <c r="F112" s="2">
        <v>3701517.821050867</v>
      </c>
      <c r="G112" s="2">
        <v>12701517.821050867</v>
      </c>
      <c r="H112" s="17">
        <v>0.41127975789454074</v>
      </c>
    </row>
    <row r="113" spans="1:8" ht="12.75">
      <c r="A113">
        <v>0.79</v>
      </c>
      <c r="B113" s="2">
        <v>1319126.1291874126</v>
      </c>
      <c r="C113" s="2">
        <v>2436895.9147187327</v>
      </c>
      <c r="D113" s="2">
        <v>1066477.8395346818</v>
      </c>
      <c r="E113">
        <v>2255799160519.0103</v>
      </c>
      <c r="F113" s="2">
        <v>3778371.02068205</v>
      </c>
      <c r="G113" s="2">
        <v>12778371.02068205</v>
      </c>
      <c r="H113" s="17">
        <v>0.41981900229800556</v>
      </c>
    </row>
    <row r="114" spans="1:8" ht="12.75">
      <c r="A114">
        <v>0.8</v>
      </c>
      <c r="B114" s="2">
        <v>1350953.2061320185</v>
      </c>
      <c r="C114" s="2">
        <v>2491462.7064963966</v>
      </c>
      <c r="D114" s="2">
        <v>1100137.606109701</v>
      </c>
      <c r="E114">
        <v>2365680097112.7</v>
      </c>
      <c r="F114" s="2">
        <v>3858344.0597453085</v>
      </c>
      <c r="G114" s="2">
        <v>12858344.059745308</v>
      </c>
      <c r="H114" s="17">
        <v>0.4287048955272565</v>
      </c>
    </row>
    <row r="115" spans="1:8" ht="12.75">
      <c r="A115">
        <v>0.81</v>
      </c>
      <c r="B115" s="2">
        <v>1384264.8710106213</v>
      </c>
      <c r="C115" s="2">
        <v>2548821.8981114337</v>
      </c>
      <c r="D115" s="2">
        <v>1135899.2996984425</v>
      </c>
      <c r="E115">
        <v>2480115443631.2256</v>
      </c>
      <c r="F115" s="2">
        <v>3939292.4098061356</v>
      </c>
      <c r="G115" s="2">
        <v>12939292.409806136</v>
      </c>
      <c r="H115" s="17">
        <v>0.43769915664512615</v>
      </c>
    </row>
    <row r="116" spans="1:8" ht="12.75">
      <c r="A116">
        <v>0.82</v>
      </c>
      <c r="B116" s="2">
        <v>1417904.303134806</v>
      </c>
      <c r="C116" s="2">
        <v>2606407.7109107273</v>
      </c>
      <c r="D116" s="2">
        <v>1172076.344868724</v>
      </c>
      <c r="E116">
        <v>2601763163945.282</v>
      </c>
      <c r="F116" s="2">
        <v>4023987.900286733</v>
      </c>
      <c r="G116" s="2">
        <v>13023987.900286732</v>
      </c>
      <c r="H116" s="17">
        <v>0.44710976669852587</v>
      </c>
    </row>
    <row r="117" spans="1:8" ht="12.75">
      <c r="A117">
        <v>0.83</v>
      </c>
      <c r="B117" s="2">
        <v>1453785.016489896</v>
      </c>
      <c r="C117" s="2">
        <v>2665420.024290043</v>
      </c>
      <c r="D117" s="2">
        <v>1209532.013722829</v>
      </c>
      <c r="E117">
        <v>2729650219214.5566</v>
      </c>
      <c r="F117" s="2">
        <v>4111103.6345374165</v>
      </c>
      <c r="G117" s="2">
        <v>13111103.634537417</v>
      </c>
      <c r="H117" s="17">
        <v>0.45678929272637964</v>
      </c>
    </row>
    <row r="118" spans="1:8" ht="12.75">
      <c r="A118">
        <v>0.84</v>
      </c>
      <c r="B118" s="2">
        <v>1490462.0408517006</v>
      </c>
      <c r="C118" s="2">
        <v>2725067.6014822833</v>
      </c>
      <c r="D118" s="2">
        <v>1249226.3613060052</v>
      </c>
      <c r="E118">
        <v>2864885305382.6016</v>
      </c>
      <c r="F118" s="2">
        <v>4201190.714975424</v>
      </c>
      <c r="G118" s="2">
        <v>13201190.714975424</v>
      </c>
      <c r="H118" s="17">
        <v>0.46679896833060275</v>
      </c>
    </row>
    <row r="119" spans="1:8" ht="12.75">
      <c r="A119">
        <v>0.85</v>
      </c>
      <c r="B119" s="2">
        <v>1527865.007853264</v>
      </c>
      <c r="C119" s="2">
        <v>2787003.0861471845</v>
      </c>
      <c r="D119" s="2">
        <v>1290615.613861038</v>
      </c>
      <c r="E119">
        <v>3006784599891.8384</v>
      </c>
      <c r="F119" s="2">
        <v>4294407.56237246</v>
      </c>
      <c r="G119" s="2">
        <v>13294407.56237246</v>
      </c>
      <c r="H119" s="17">
        <v>0.4771563958191622</v>
      </c>
    </row>
    <row r="120" spans="1:8" ht="12.75">
      <c r="A120">
        <v>0.86</v>
      </c>
      <c r="B120" s="2">
        <v>1567327.5835597524</v>
      </c>
      <c r="C120" s="2">
        <v>2852703.4688114147</v>
      </c>
      <c r="D120" s="2">
        <v>1334729.7841210943</v>
      </c>
      <c r="E120">
        <v>3158526466038.3633</v>
      </c>
      <c r="F120" s="2">
        <v>4391740.953897738</v>
      </c>
      <c r="G120" s="2">
        <v>13391740.953897737</v>
      </c>
      <c r="H120" s="17">
        <v>0.48797121709974867</v>
      </c>
    </row>
    <row r="121" spans="1:8" ht="12.75">
      <c r="A121">
        <v>0.87</v>
      </c>
      <c r="B121" s="2">
        <v>1609006.0653085224</v>
      </c>
      <c r="C121" s="2">
        <v>2920579.093577788</v>
      </c>
      <c r="D121" s="2">
        <v>1380681.0919325189</v>
      </c>
      <c r="E121">
        <v>3321455015554.257</v>
      </c>
      <c r="F121" s="2">
        <v>4492091.918060151</v>
      </c>
      <c r="G121" s="2">
        <v>13492091.918060152</v>
      </c>
      <c r="H121" s="17">
        <v>0.49912132422890565</v>
      </c>
    </row>
    <row r="122" spans="1:8" ht="12.75">
      <c r="A122">
        <v>0.88</v>
      </c>
      <c r="B122" s="2">
        <v>1651759.1952240467</v>
      </c>
      <c r="C122" s="2">
        <v>2990558.7045921152</v>
      </c>
      <c r="D122" s="2">
        <v>1428937.844076473</v>
      </c>
      <c r="E122">
        <v>3497427850689.4736</v>
      </c>
      <c r="F122" s="2">
        <v>4597986.350535044</v>
      </c>
      <c r="G122" s="2">
        <v>13597986.350535044</v>
      </c>
      <c r="H122" s="17">
        <v>0.5108873722816716</v>
      </c>
    </row>
    <row r="123" spans="1:8" ht="12.75">
      <c r="A123">
        <v>0.89</v>
      </c>
      <c r="B123" s="2">
        <v>1697271.745780834</v>
      </c>
      <c r="C123" s="2">
        <v>3062376.3313590554</v>
      </c>
      <c r="D123" s="2">
        <v>1479916.8969391347</v>
      </c>
      <c r="E123">
        <v>3687385965769.5547</v>
      </c>
      <c r="F123" s="2">
        <v>4711149.359897453</v>
      </c>
      <c r="G123" s="2">
        <v>13711149.359897453</v>
      </c>
      <c r="H123" s="17">
        <v>0.5234610399886059</v>
      </c>
    </row>
    <row r="124" spans="1:8" ht="12.75">
      <c r="A124">
        <v>0.9</v>
      </c>
      <c r="B124" s="2">
        <v>1745445.6585419562</v>
      </c>
      <c r="C124" s="2">
        <v>3139183.458657664</v>
      </c>
      <c r="D124" s="2">
        <v>1536720.4278496855</v>
      </c>
      <c r="E124">
        <v>3897077799323.6147</v>
      </c>
      <c r="F124" s="2">
        <v>4831496.6842974005</v>
      </c>
      <c r="G124" s="2">
        <v>13831496.684297401</v>
      </c>
      <c r="H124" s="17">
        <v>0.5368329649219333</v>
      </c>
    </row>
    <row r="125" spans="1:8" ht="12.75">
      <c r="A125">
        <v>0.91</v>
      </c>
      <c r="B125" s="2">
        <v>1797160.3868545955</v>
      </c>
      <c r="C125" s="2">
        <v>3222075.4562795497</v>
      </c>
      <c r="D125" s="2">
        <v>1597783.1853550163</v>
      </c>
      <c r="E125">
        <v>4126756122275.772</v>
      </c>
      <c r="F125" s="2">
        <v>4958689.819680004</v>
      </c>
      <c r="G125" s="2">
        <v>13958689.819680003</v>
      </c>
      <c r="H125" s="17">
        <v>0.5509655355200005</v>
      </c>
    </row>
    <row r="126" spans="1:8" ht="12.75">
      <c r="A126">
        <v>0.92</v>
      </c>
      <c r="B126" s="2">
        <v>1853287.3831582465</v>
      </c>
      <c r="C126" s="2">
        <v>3309266.829850017</v>
      </c>
      <c r="D126" s="2">
        <v>1663756.3496115531</v>
      </c>
      <c r="E126">
        <v>4377978659179.653</v>
      </c>
      <c r="F126" s="2">
        <v>5096918.828301278</v>
      </c>
      <c r="G126" s="2">
        <v>14096918.828301279</v>
      </c>
      <c r="H126" s="17">
        <v>0.5663243142556975</v>
      </c>
    </row>
    <row r="127" spans="1:8" ht="12.75">
      <c r="A127">
        <v>0.93</v>
      </c>
      <c r="B127" s="2">
        <v>1913693.397911673</v>
      </c>
      <c r="C127" s="2">
        <v>3402496.518131413</v>
      </c>
      <c r="D127" s="2">
        <v>1738206.1044474745</v>
      </c>
      <c r="E127">
        <v>4662854796851.702</v>
      </c>
      <c r="F127" s="2">
        <v>5246315.436070608</v>
      </c>
      <c r="G127" s="2">
        <v>14246315.436070608</v>
      </c>
      <c r="H127" s="17">
        <v>0.5829239373411788</v>
      </c>
    </row>
    <row r="128" spans="1:8" ht="12.75">
      <c r="A128">
        <v>0.94</v>
      </c>
      <c r="B128" s="2">
        <v>1981753.1740174</v>
      </c>
      <c r="C128" s="2">
        <v>3504439.097031237</v>
      </c>
      <c r="D128" s="2">
        <v>1820350.5194885456</v>
      </c>
      <c r="E128">
        <v>4985164029856.495</v>
      </c>
      <c r="F128" s="2">
        <v>5410219.027119385</v>
      </c>
      <c r="G128" s="2">
        <v>14410219.027119385</v>
      </c>
      <c r="H128" s="17">
        <v>0.6011354474577094</v>
      </c>
    </row>
    <row r="129" spans="1:8" ht="12.75">
      <c r="A129">
        <v>0.95</v>
      </c>
      <c r="B129" s="2">
        <v>2058112.262601596</v>
      </c>
      <c r="C129" s="2">
        <v>3622146.9100844287</v>
      </c>
      <c r="D129" s="2">
        <v>1913367.5737579241</v>
      </c>
      <c r="E129">
        <v>5363953200047.618</v>
      </c>
      <c r="F129" s="2">
        <v>5598111.245663375</v>
      </c>
      <c r="G129" s="2">
        <v>14598111.245663375</v>
      </c>
      <c r="H129" s="17">
        <v>0.6220123606292638</v>
      </c>
    </row>
    <row r="130" spans="1:8" ht="12.75">
      <c r="A130">
        <v>0.96</v>
      </c>
      <c r="B130" s="2">
        <v>2145143.614926128</v>
      </c>
      <c r="C130" s="2">
        <v>3754412.8355707955</v>
      </c>
      <c r="D130" s="2">
        <v>2024904.3692967428</v>
      </c>
      <c r="E130">
        <v>5826433317527.415</v>
      </c>
      <c r="F130" s="2">
        <v>5822478.560439727</v>
      </c>
      <c r="G130" s="2">
        <v>14822478.560439728</v>
      </c>
      <c r="H130" s="17">
        <v>0.6469420622710808</v>
      </c>
    </row>
    <row r="131" spans="1:8" ht="12.75">
      <c r="A131">
        <v>0.97</v>
      </c>
      <c r="B131" s="2">
        <v>2251171.3288859692</v>
      </c>
      <c r="C131" s="2">
        <v>3911658.7209927686</v>
      </c>
      <c r="D131" s="2">
        <v>2163810.845044208</v>
      </c>
      <c r="E131">
        <v>6413230530571.484</v>
      </c>
      <c r="F131" s="2">
        <v>6086730.180029901</v>
      </c>
      <c r="G131" s="2">
        <v>15086730.1800299</v>
      </c>
      <c r="H131" s="17">
        <v>0.6763033533366557</v>
      </c>
    </row>
    <row r="132" spans="1:8" ht="12.75">
      <c r="A132">
        <v>0.98</v>
      </c>
      <c r="B132" s="2">
        <v>2393472.2441616883</v>
      </c>
      <c r="C132" s="2">
        <v>4116392.9387559653</v>
      </c>
      <c r="D132" s="2">
        <v>2354209.583279581</v>
      </c>
      <c r="E132">
        <v>7220369454283.859</v>
      </c>
      <c r="F132" s="2">
        <v>6433083.813456685</v>
      </c>
      <c r="G132" s="2">
        <v>15433083.813456686</v>
      </c>
      <c r="H132" s="17">
        <v>0.7147870903840761</v>
      </c>
    </row>
    <row r="133" spans="1:8" ht="12.75">
      <c r="A133">
        <v>0.99</v>
      </c>
      <c r="B133" s="2">
        <v>2608734.136983498</v>
      </c>
      <c r="C133" s="2">
        <v>4422751.169172648</v>
      </c>
      <c r="D133" s="2">
        <v>2654350.1199841723</v>
      </c>
      <c r="E133">
        <v>8549893054876.354</v>
      </c>
      <c r="F133" s="2">
        <v>6971084.58793667</v>
      </c>
      <c r="G133" s="2">
        <v>15971084.58793667</v>
      </c>
      <c r="H133" s="17">
        <v>0.7745649542151856</v>
      </c>
    </row>
    <row r="134" spans="1:8" ht="12.75">
      <c r="A134">
        <v>0.991</v>
      </c>
      <c r="B134" s="2">
        <v>2639717.9858920295</v>
      </c>
      <c r="C134" s="2">
        <v>4464099.246875223</v>
      </c>
      <c r="D134" s="2">
        <v>2697548.3001040253</v>
      </c>
      <c r="E134">
        <v>8738672514411.353</v>
      </c>
      <c r="F134" s="2">
        <v>7045343.516233174</v>
      </c>
      <c r="G134" s="2">
        <v>16045343.516233174</v>
      </c>
      <c r="H134" s="17">
        <v>0.7828159462481306</v>
      </c>
    </row>
    <row r="135" spans="1:8" ht="12.75">
      <c r="A135">
        <v>0.992</v>
      </c>
      <c r="B135" s="2">
        <v>2672425.221284012</v>
      </c>
      <c r="C135" s="2">
        <v>4509983.836534851</v>
      </c>
      <c r="D135" s="2">
        <v>2745177.024093754</v>
      </c>
      <c r="E135">
        <v>8963718134009.58</v>
      </c>
      <c r="F135" s="2">
        <v>7132408.10587642</v>
      </c>
      <c r="G135" s="2">
        <v>16132408.105876422</v>
      </c>
      <c r="H135" s="17">
        <v>0.7924897895418245</v>
      </c>
    </row>
    <row r="136" spans="1:8" ht="12.75">
      <c r="A136">
        <v>0.993</v>
      </c>
      <c r="B136" s="2">
        <v>2710378.9391192</v>
      </c>
      <c r="C136" s="2">
        <v>4559211.177986709</v>
      </c>
      <c r="D136" s="2">
        <v>2797880.4991982</v>
      </c>
      <c r="E136">
        <v>9204184426529.982</v>
      </c>
      <c r="F136" s="2">
        <v>7229243.077622821</v>
      </c>
      <c r="G136" s="2">
        <v>16229243.07762282</v>
      </c>
      <c r="H136" s="17">
        <v>0.8032492308469801</v>
      </c>
    </row>
    <row r="137" spans="1:8" ht="12.75">
      <c r="A137">
        <v>0.994</v>
      </c>
      <c r="B137" s="2">
        <v>2754540.8633641177</v>
      </c>
      <c r="C137" s="2">
        <v>4618807.080938878</v>
      </c>
      <c r="D137" s="2">
        <v>2857008.059677751</v>
      </c>
      <c r="E137">
        <v>9494607003394.967</v>
      </c>
      <c r="F137" s="2">
        <v>7339482.015986055</v>
      </c>
      <c r="G137" s="2">
        <v>16339482.015986055</v>
      </c>
      <c r="H137" s="17">
        <v>0.8154980017762283</v>
      </c>
    </row>
    <row r="138" spans="1:8" ht="12.75">
      <c r="A138">
        <v>0.995</v>
      </c>
      <c r="B138" s="2">
        <v>2805651.022744398</v>
      </c>
      <c r="C138" s="2">
        <v>4684463.975659988</v>
      </c>
      <c r="D138" s="2">
        <v>2929741.634680881</v>
      </c>
      <c r="E138">
        <v>9839295387279.98</v>
      </c>
      <c r="F138" s="2">
        <v>7461407.893587278</v>
      </c>
      <c r="G138" s="2">
        <v>16461407.893587276</v>
      </c>
      <c r="H138" s="17">
        <v>0.8290453215096976</v>
      </c>
    </row>
    <row r="139" spans="1:8" ht="12.75">
      <c r="A139">
        <v>0.996</v>
      </c>
      <c r="B139" s="2">
        <v>2865250.0239217416</v>
      </c>
      <c r="C139" s="2">
        <v>4759610.667725426</v>
      </c>
      <c r="D139" s="2">
        <v>3018643.8862176123</v>
      </c>
      <c r="E139">
        <v>10256087189351.951</v>
      </c>
      <c r="F139" s="2">
        <v>7614653.251870669</v>
      </c>
      <c r="G139" s="2">
        <v>16614653.25187067</v>
      </c>
      <c r="H139" s="17">
        <v>0.8460725835411855</v>
      </c>
    </row>
    <row r="140" spans="1:8" ht="12.75">
      <c r="A140">
        <v>0.997</v>
      </c>
      <c r="B140" s="2">
        <v>2939656.1382367555</v>
      </c>
      <c r="C140" s="2">
        <v>4857269.571984851</v>
      </c>
      <c r="D140" s="2">
        <v>3128801.5434680125</v>
      </c>
      <c r="E140">
        <v>10781927660969.586</v>
      </c>
      <c r="F140" s="2">
        <v>7797125.005083206</v>
      </c>
      <c r="G140" s="2">
        <v>16797125.005083203</v>
      </c>
      <c r="H140" s="17">
        <v>0.8663472227870228</v>
      </c>
    </row>
    <row r="141" spans="1:8" ht="12.75">
      <c r="A141">
        <v>0.998</v>
      </c>
      <c r="B141" s="2">
        <v>3035331.5483297934</v>
      </c>
      <c r="C141" s="2">
        <v>4980940.684944915</v>
      </c>
      <c r="D141" s="2">
        <v>3277901.7892446537</v>
      </c>
      <c r="E141">
        <v>11602539659319.988</v>
      </c>
      <c r="F141" s="2">
        <v>8040295.688617999</v>
      </c>
      <c r="G141" s="2">
        <v>17040295.688618</v>
      </c>
      <c r="H141" s="17">
        <v>0.893366187624222</v>
      </c>
    </row>
    <row r="142" spans="1:8" ht="12.75">
      <c r="A142">
        <v>0.999</v>
      </c>
      <c r="B142" s="2">
        <v>3190877.8180685565</v>
      </c>
      <c r="C142" s="2">
        <v>5173534.177748159</v>
      </c>
      <c r="D142" s="2">
        <v>3526328.313790506</v>
      </c>
      <c r="E142">
        <v>13125167593872.188</v>
      </c>
      <c r="F142" s="2">
        <v>8453019.334996678</v>
      </c>
      <c r="G142" s="2">
        <v>17453019.334996678</v>
      </c>
      <c r="H142" s="17">
        <v>0.9392243705551865</v>
      </c>
    </row>
    <row r="143" spans="1:8" ht="12.75">
      <c r="A143">
        <v>0.9991</v>
      </c>
      <c r="B143" s="2">
        <v>3215378.69287926</v>
      </c>
      <c r="C143" s="2">
        <v>5202726.983336663</v>
      </c>
      <c r="D143" s="2">
        <v>3568554.603993934</v>
      </c>
      <c r="E143">
        <v>13336207481184.88</v>
      </c>
      <c r="F143" s="2">
        <v>8507010.682838274</v>
      </c>
      <c r="G143" s="2">
        <v>17507010.682838276</v>
      </c>
      <c r="H143" s="17">
        <v>0.9452234092042527</v>
      </c>
    </row>
    <row r="144" spans="1:8" ht="12.75">
      <c r="A144">
        <v>0.9992</v>
      </c>
      <c r="B144" s="2">
        <v>3235729.098312701</v>
      </c>
      <c r="C144" s="2">
        <v>5234993.098147912</v>
      </c>
      <c r="D144" s="2">
        <v>3616771.395203246</v>
      </c>
      <c r="E144">
        <v>13623922659843.861</v>
      </c>
      <c r="F144" s="2">
        <v>8568593.079831162</v>
      </c>
      <c r="G144" s="2">
        <v>17568593.079831164</v>
      </c>
      <c r="H144" s="17">
        <v>0.9520658977590181</v>
      </c>
    </row>
    <row r="145" spans="1:8" ht="12.75">
      <c r="A145">
        <v>0.9993</v>
      </c>
      <c r="B145" s="2">
        <v>3260385.7700581783</v>
      </c>
      <c r="C145" s="2">
        <v>5263528.531574054</v>
      </c>
      <c r="D145" s="2">
        <v>3663858.421148559</v>
      </c>
      <c r="E145">
        <v>13894074600489.916</v>
      </c>
      <c r="F145" s="2">
        <v>8647050.472588914</v>
      </c>
      <c r="G145" s="2">
        <v>17647050.472588915</v>
      </c>
      <c r="H145" s="17">
        <v>0.9607833858432127</v>
      </c>
    </row>
    <row r="146" spans="1:8" ht="12.75">
      <c r="A146">
        <v>0.9994</v>
      </c>
      <c r="B146" s="2">
        <v>3297593.283954276</v>
      </c>
      <c r="C146" s="2">
        <v>5296542.535135378</v>
      </c>
      <c r="D146" s="2">
        <v>3723615.116158611</v>
      </c>
      <c r="E146">
        <v>14231684514366.238</v>
      </c>
      <c r="F146" s="2">
        <v>8727271.020307727</v>
      </c>
      <c r="G146" s="2">
        <v>17727271.020307727</v>
      </c>
      <c r="H146" s="17">
        <v>0.969696780034192</v>
      </c>
    </row>
    <row r="147" spans="1:8" ht="12.75">
      <c r="A147">
        <v>0.9994999999999999</v>
      </c>
      <c r="B147" s="2">
        <v>3335071.139822632</v>
      </c>
      <c r="C147" s="2">
        <v>5341300.817202402</v>
      </c>
      <c r="D147" s="2">
        <v>3792332.219913915</v>
      </c>
      <c r="E147">
        <v>14620284087637.943</v>
      </c>
      <c r="F147" s="2">
        <v>8814020.308379421</v>
      </c>
      <c r="G147" s="2">
        <v>17814020.30837942</v>
      </c>
      <c r="H147" s="17">
        <v>0.9793355898199356</v>
      </c>
    </row>
    <row r="148" spans="1:8" ht="12.75">
      <c r="A148">
        <v>0.9996</v>
      </c>
      <c r="B148" s="2">
        <v>3378543.153742407</v>
      </c>
      <c r="C148" s="2">
        <v>5395769.45921698</v>
      </c>
      <c r="D148" s="2">
        <v>3873001.7819356816</v>
      </c>
      <c r="E148">
        <v>15209534004206.08</v>
      </c>
      <c r="F148" s="2">
        <v>8912094.831885329</v>
      </c>
      <c r="G148" s="2">
        <v>17912094.831885327</v>
      </c>
      <c r="H148" s="17">
        <v>0.9902327590983699</v>
      </c>
    </row>
    <row r="149" spans="1:8" ht="12.75">
      <c r="A149">
        <v>0.9997</v>
      </c>
      <c r="B149" s="2">
        <v>3433694.642545212</v>
      </c>
      <c r="C149" s="2">
        <v>5467591.252085316</v>
      </c>
      <c r="D149" s="2">
        <v>3963924.4054555097</v>
      </c>
      <c r="E149">
        <v>15934627576578.47</v>
      </c>
      <c r="F149" s="2">
        <v>9041503.692878835</v>
      </c>
      <c r="G149" s="2">
        <v>18041503.692878835</v>
      </c>
      <c r="H149" s="17">
        <v>1.0046115214309816</v>
      </c>
    </row>
    <row r="150" spans="1:8" ht="12.75">
      <c r="A150">
        <v>0.9998</v>
      </c>
      <c r="B150" s="2">
        <v>3501766.8796105958</v>
      </c>
      <c r="C150" s="2">
        <v>5561619.866910219</v>
      </c>
      <c r="D150" s="2">
        <v>4122860.7872445835</v>
      </c>
      <c r="E150">
        <v>17197486935174.52</v>
      </c>
      <c r="F150" s="2">
        <v>9224553.67251336</v>
      </c>
      <c r="G150" s="2">
        <v>18224553.672513362</v>
      </c>
      <c r="H150" s="17">
        <v>1.02495040805704</v>
      </c>
    </row>
    <row r="151" spans="1:8" ht="12.75">
      <c r="A151">
        <v>0.9999</v>
      </c>
      <c r="B151" s="2">
        <v>3637294.623215881</v>
      </c>
      <c r="C151" s="2">
        <v>5709014.380269507</v>
      </c>
      <c r="D151" s="2">
        <v>4319566.7244568225</v>
      </c>
      <c r="E151">
        <v>19549687743972.83</v>
      </c>
      <c r="F151" s="2">
        <v>9550559.817475365</v>
      </c>
      <c r="G151" s="2">
        <v>18550559.817475364</v>
      </c>
      <c r="H151" s="17">
        <v>1.0611733130528185</v>
      </c>
    </row>
  </sheetData>
  <mergeCells count="2">
    <mergeCell ref="B5:F5"/>
    <mergeCell ref="J4:K4"/>
  </mergeCells>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N62"/>
  <sheetViews>
    <sheetView workbookViewId="0" topLeftCell="A33">
      <selection activeCell="H60" sqref="H60"/>
    </sheetView>
  </sheetViews>
  <sheetFormatPr defaultColWidth="9.140625" defaultRowHeight="12.75"/>
  <cols>
    <col min="1" max="1" width="21.8515625" style="0" customWidth="1"/>
    <col min="2" max="2" width="13.28125" style="0" customWidth="1"/>
    <col min="3" max="3" width="12.57421875" style="0" bestFit="1" customWidth="1"/>
    <col min="4" max="4" width="6.140625" style="0" customWidth="1"/>
    <col min="5" max="5" width="10.00390625" style="0" customWidth="1"/>
    <col min="6" max="6" width="12.57421875" style="0" customWidth="1"/>
    <col min="7" max="7" width="5.7109375" style="0" customWidth="1"/>
    <col min="8" max="8" width="11.7109375" style="0" customWidth="1"/>
    <col min="9" max="9" width="13.7109375" style="0" customWidth="1"/>
    <col min="10" max="10" width="11.57421875" style="0" customWidth="1"/>
    <col min="11" max="11" width="11.8515625" style="0" bestFit="1" customWidth="1"/>
    <col min="12" max="12" width="10.57421875" style="0" customWidth="1"/>
    <col min="13" max="13" width="11.8515625" style="0" customWidth="1"/>
    <col min="14" max="14" width="12.140625" style="0" customWidth="1"/>
  </cols>
  <sheetData>
    <row r="1" ht="12.75">
      <c r="A1" s="9" t="s">
        <v>55</v>
      </c>
    </row>
    <row r="2" ht="12.75">
      <c r="A2" s="9" t="s">
        <v>86</v>
      </c>
    </row>
    <row r="3" spans="1:8" ht="12.75">
      <c r="A3" s="9" t="s">
        <v>54</v>
      </c>
      <c r="H3" s="3" t="s">
        <v>13</v>
      </c>
    </row>
    <row r="4" ht="12.75">
      <c r="H4" s="10" t="s">
        <v>14</v>
      </c>
    </row>
    <row r="5" spans="1:9" ht="12.75">
      <c r="A5" s="28" t="s">
        <v>88</v>
      </c>
      <c r="I5" t="s">
        <v>26</v>
      </c>
    </row>
    <row r="6" spans="1:9" ht="12.75">
      <c r="A6" s="28" t="s">
        <v>84</v>
      </c>
      <c r="I6" t="s">
        <v>130</v>
      </c>
    </row>
    <row r="7" spans="1:9" ht="12.75">
      <c r="A7" s="28" t="s">
        <v>85</v>
      </c>
      <c r="I7" s="9" t="s">
        <v>58</v>
      </c>
    </row>
    <row r="8" ht="12.75">
      <c r="A8" s="29" t="s">
        <v>151</v>
      </c>
    </row>
    <row r="10" spans="2:9" ht="12.75">
      <c r="B10" s="70" t="s">
        <v>56</v>
      </c>
      <c r="C10" s="71"/>
      <c r="D10" s="71"/>
      <c r="E10" s="71"/>
      <c r="F10" s="71"/>
      <c r="G10" s="71"/>
      <c r="H10" s="71"/>
      <c r="I10" s="72"/>
    </row>
    <row r="12" spans="2:6" ht="12.75">
      <c r="B12" s="70" t="s">
        <v>0</v>
      </c>
      <c r="C12" s="72"/>
      <c r="E12" s="70" t="s">
        <v>30</v>
      </c>
      <c r="F12" s="72"/>
    </row>
    <row r="13" spans="2:6" ht="25.5">
      <c r="B13" s="5" t="s">
        <v>4</v>
      </c>
      <c r="C13" s="5" t="s">
        <v>5</v>
      </c>
      <c r="F13" s="19" t="s">
        <v>12</v>
      </c>
    </row>
    <row r="14" spans="1:6" ht="12.75">
      <c r="A14" s="1" t="s">
        <v>2</v>
      </c>
      <c r="B14" s="21">
        <v>10000000</v>
      </c>
      <c r="C14" s="21">
        <v>8000000</v>
      </c>
      <c r="E14" s="1" t="s">
        <v>1</v>
      </c>
      <c r="F14" s="11">
        <v>0.04</v>
      </c>
    </row>
    <row r="15" spans="1:6" ht="12.75">
      <c r="A15" s="1" t="s">
        <v>3</v>
      </c>
      <c r="B15" s="21">
        <v>1000000</v>
      </c>
      <c r="C15" s="21">
        <v>2000000</v>
      </c>
      <c r="E15" s="1" t="s">
        <v>11</v>
      </c>
      <c r="F15" s="11">
        <v>0.1</v>
      </c>
    </row>
    <row r="16" spans="1:6" ht="12.75">
      <c r="A16" s="1" t="s">
        <v>40</v>
      </c>
      <c r="B16" s="26">
        <f>B15/B14</f>
        <v>0.1</v>
      </c>
      <c r="C16" s="26">
        <f>C15/C14</f>
        <v>0.25</v>
      </c>
      <c r="E16" s="1"/>
      <c r="F16" s="23"/>
    </row>
    <row r="17" spans="1:6" ht="12.75">
      <c r="A17" s="1" t="s">
        <v>36</v>
      </c>
      <c r="B17" s="3">
        <v>0.25</v>
      </c>
      <c r="E17" s="1"/>
      <c r="F17" s="4"/>
    </row>
    <row r="18" ht="12.75">
      <c r="E18" s="1"/>
    </row>
    <row r="19" spans="1:6" ht="12.75">
      <c r="A19" s="1" t="s">
        <v>6</v>
      </c>
      <c r="B19" s="7">
        <f ca="1">RAND()</f>
        <v>0.9517968187824577</v>
      </c>
      <c r="C19" s="7">
        <f ca="1">RAND()</f>
        <v>0.18011727282168466</v>
      </c>
      <c r="E19" s="1"/>
      <c r="F19" s="7">
        <f ca="1">RAND()</f>
        <v>0.1715356359924236</v>
      </c>
    </row>
    <row r="20" spans="1:6" ht="12.75">
      <c r="A20" s="1" t="s">
        <v>7</v>
      </c>
      <c r="B20" s="7">
        <f>NORMSINV(B19)</f>
        <v>1.6625309529361942</v>
      </c>
      <c r="C20" s="7">
        <f>B17*B20+SQRT(1-B17^2)*NORMSINV(C19)</f>
        <v>-0.47023305333030774</v>
      </c>
      <c r="E20" s="1"/>
      <c r="F20" s="7">
        <f>NORMSINV(F19)</f>
        <v>-0.9481142943645255</v>
      </c>
    </row>
    <row r="21" spans="1:6" ht="12.75" customHeight="1">
      <c r="A21" s="1"/>
      <c r="B21" s="73" t="s">
        <v>43</v>
      </c>
      <c r="C21" s="74"/>
      <c r="D21" s="74"/>
      <c r="E21" s="74"/>
      <c r="F21" s="75"/>
    </row>
    <row r="22" spans="1:6" ht="12.75">
      <c r="A22" s="1" t="s">
        <v>9</v>
      </c>
      <c r="B22" s="8">
        <f>LN(B14)-B23^2/2</f>
        <v>16.113120485531738</v>
      </c>
      <c r="C22" s="8">
        <f>LN(C14)-C23^2/2</f>
        <v>15.864639788735893</v>
      </c>
      <c r="E22" s="1"/>
      <c r="F22" s="8">
        <f>LN(1+F14)-F23^2/2</f>
        <v>0.03461917138053947</v>
      </c>
    </row>
    <row r="23" spans="1:6" ht="12" customHeight="1">
      <c r="A23" s="1" t="s">
        <v>10</v>
      </c>
      <c r="B23" s="6">
        <f>SQRT(LN(1+(B15/B14)^2))</f>
        <v>0.0997513451195927</v>
      </c>
      <c r="C23" s="6">
        <f>SQRT(LN(1+(C15/C14)^2))</f>
        <v>0.24622067706923975</v>
      </c>
      <c r="E23" s="1"/>
      <c r="F23" s="6">
        <f>SQRT(LN(1+(F15/(1+F14))^2))</f>
        <v>0.09593270321159367</v>
      </c>
    </row>
    <row r="24" ht="12" customHeight="1">
      <c r="E24" s="1"/>
    </row>
    <row r="25" spans="1:3" ht="12" customHeight="1">
      <c r="A25" s="1" t="s">
        <v>8</v>
      </c>
      <c r="B25" s="24">
        <f>EXP(B22+B20*B23)</f>
        <v>11745258.490503307</v>
      </c>
      <c r="C25" s="24">
        <f>EXP(C22+C20*C23)</f>
        <v>6912615.8762583295</v>
      </c>
    </row>
    <row r="26" spans="1:3" ht="12" customHeight="1">
      <c r="A26" s="1" t="s">
        <v>39</v>
      </c>
      <c r="B26" s="33">
        <v>0.05</v>
      </c>
      <c r="C26" s="33">
        <v>0.1</v>
      </c>
    </row>
    <row r="27" spans="1:6" ht="12" customHeight="1">
      <c r="A27" s="1" t="s">
        <v>27</v>
      </c>
      <c r="B27" s="31">
        <f>B14*(1+B26)</f>
        <v>10500000</v>
      </c>
      <c r="C27" s="31">
        <f>C14*(1+C26)</f>
        <v>8800000</v>
      </c>
      <c r="F27" s="8"/>
    </row>
    <row r="28" spans="1:8" ht="12" customHeight="1">
      <c r="A28" s="1"/>
      <c r="H28" s="9"/>
    </row>
    <row r="29" spans="1:6" ht="12" customHeight="1">
      <c r="A29" s="1"/>
      <c r="B29" s="70" t="s">
        <v>32</v>
      </c>
      <c r="C29" s="72"/>
      <c r="E29" s="70" t="s">
        <v>34</v>
      </c>
      <c r="F29" s="72"/>
    </row>
    <row r="30" spans="1:6" ht="12" customHeight="1">
      <c r="A30" s="1" t="s">
        <v>1</v>
      </c>
      <c r="B30" s="12">
        <f>B27-B14</f>
        <v>500000</v>
      </c>
      <c r="C30" s="12">
        <f>C27-C14</f>
        <v>800000</v>
      </c>
      <c r="E30" s="1" t="s">
        <v>1</v>
      </c>
      <c r="F30" s="12">
        <f>F14*A44</f>
        <v>360000</v>
      </c>
    </row>
    <row r="31" spans="1:6" ht="12" customHeight="1">
      <c r="A31" s="1" t="s">
        <v>33</v>
      </c>
      <c r="B31" s="13">
        <f>B27-B25</f>
        <v>-1245258.4905033074</v>
      </c>
      <c r="C31" s="13">
        <f>C27-C25</f>
        <v>1887384.1237416705</v>
      </c>
      <c r="E31" s="1" t="s">
        <v>33</v>
      </c>
      <c r="F31" s="24">
        <f>(EXP(F22+F20*F23)-1)*A44</f>
        <v>-493006.57156078884</v>
      </c>
    </row>
    <row r="32" spans="1:9" ht="12.75">
      <c r="A32" s="1" t="s">
        <v>40</v>
      </c>
      <c r="B32" s="32">
        <f>B15/B30</f>
        <v>2</v>
      </c>
      <c r="C32" s="32">
        <f>C15/C30</f>
        <v>2.5</v>
      </c>
      <c r="F32" s="32">
        <f>F15/F14</f>
        <v>2.5</v>
      </c>
      <c r="I32" t="s">
        <v>89</v>
      </c>
    </row>
    <row r="34" spans="1:14" ht="12.75">
      <c r="A34" s="41" t="s">
        <v>60</v>
      </c>
      <c r="B34" s="42">
        <f>LineA_income*LineB_income</f>
        <v>-2350281104930.4604</v>
      </c>
      <c r="G34" s="70" t="s">
        <v>148</v>
      </c>
      <c r="H34" s="72"/>
      <c r="J34" s="70" t="s">
        <v>113</v>
      </c>
      <c r="K34" s="71"/>
      <c r="L34" s="71"/>
      <c r="M34" s="71"/>
      <c r="N34" s="72"/>
    </row>
    <row r="35" spans="7:14" ht="12.75">
      <c r="G35" s="48" t="s">
        <v>78</v>
      </c>
      <c r="H35" s="4" t="s">
        <v>79</v>
      </c>
      <c r="I35" s="4" t="s">
        <v>80</v>
      </c>
      <c r="J35" s="4" t="s">
        <v>70</v>
      </c>
      <c r="K35" s="4" t="s">
        <v>81</v>
      </c>
      <c r="L35" s="4" t="s">
        <v>82</v>
      </c>
      <c r="M35" s="4" t="s">
        <v>30</v>
      </c>
      <c r="N35" s="4" t="s">
        <v>83</v>
      </c>
    </row>
    <row r="36" spans="1:14" ht="12.75">
      <c r="A36" s="76" t="s">
        <v>41</v>
      </c>
      <c r="B36" s="77"/>
      <c r="G36">
        <v>0.1</v>
      </c>
      <c r="H36" s="2">
        <f>'Sim basics'!F26</f>
        <v>-8457117.814549938</v>
      </c>
      <c r="I36" s="10" t="b">
        <f aca="true" t="shared" si="0" ref="I36:I42">total_income&lt;H36</f>
        <v>0</v>
      </c>
      <c r="J36" s="49" t="b">
        <f aca="true" t="shared" si="1" ref="J36:J42">IF($I36,total_income)</f>
        <v>0</v>
      </c>
      <c r="K36" s="49" t="b">
        <f aca="true" t="shared" si="2" ref="K36:K42">IF($I36,LineA_income)</f>
        <v>0</v>
      </c>
      <c r="L36" s="49" t="b">
        <f aca="true" t="shared" si="3" ref="L36:L42">IF($I36,LineB_income)</f>
        <v>0</v>
      </c>
      <c r="M36" s="49" t="b">
        <f aca="true" t="shared" si="4" ref="M36:M42">IF($I36,investment_income)</f>
        <v>0</v>
      </c>
      <c r="N36" s="10">
        <f aca="true" t="shared" si="5" ref="N36:N42">IF($I36,1,0)</f>
        <v>0</v>
      </c>
    </row>
    <row r="37" spans="1:14" ht="16.5" customHeight="1">
      <c r="A37" s="1" t="s">
        <v>1</v>
      </c>
      <c r="B37" s="12">
        <f>B27-B14+C27-C14+F14*A44</f>
        <v>1660000</v>
      </c>
      <c r="G37">
        <v>0.2</v>
      </c>
      <c r="H37" s="2">
        <f>'Sim basics'!F27</f>
        <v>-7538783.9592812415</v>
      </c>
      <c r="I37" s="10" t="b">
        <f t="shared" si="0"/>
        <v>0</v>
      </c>
      <c r="J37" s="49" t="b">
        <f t="shared" si="1"/>
        <v>0</v>
      </c>
      <c r="K37" s="49" t="b">
        <f t="shared" si="2"/>
        <v>0</v>
      </c>
      <c r="L37" s="49" t="b">
        <f t="shared" si="3"/>
        <v>0</v>
      </c>
      <c r="M37" s="49" t="b">
        <f t="shared" si="4"/>
        <v>0</v>
      </c>
      <c r="N37" s="10">
        <f t="shared" si="5"/>
        <v>0</v>
      </c>
    </row>
    <row r="38" spans="1:14" ht="12.75">
      <c r="A38" s="1" t="s">
        <v>33</v>
      </c>
      <c r="B38" s="13">
        <f>B31+C31+F31</f>
        <v>149119.06167757424</v>
      </c>
      <c r="G38">
        <v>0.4</v>
      </c>
      <c r="H38" s="2">
        <f>'Sim basics'!F29</f>
        <v>-6610253.2367791645</v>
      </c>
      <c r="I38" s="10" t="b">
        <f t="shared" si="0"/>
        <v>0</v>
      </c>
      <c r="J38" s="49" t="b">
        <f t="shared" si="1"/>
        <v>0</v>
      </c>
      <c r="K38" s="49" t="b">
        <f t="shared" si="2"/>
        <v>0</v>
      </c>
      <c r="L38" s="49" t="b">
        <f t="shared" si="3"/>
        <v>0</v>
      </c>
      <c r="M38" s="49" t="b">
        <f t="shared" si="4"/>
        <v>0</v>
      </c>
      <c r="N38" s="10">
        <f t="shared" si="5"/>
        <v>0</v>
      </c>
    </row>
    <row r="39" spans="7:14" ht="12.75">
      <c r="G39">
        <v>1</v>
      </c>
      <c r="H39" s="2">
        <f>'Sim basics'!F35</f>
        <v>-5334583.875970298</v>
      </c>
      <c r="I39" s="10" t="b">
        <f t="shared" si="0"/>
        <v>0</v>
      </c>
      <c r="J39" s="49" t="b">
        <f t="shared" si="1"/>
        <v>0</v>
      </c>
      <c r="K39" s="49" t="b">
        <f t="shared" si="2"/>
        <v>0</v>
      </c>
      <c r="L39" s="49" t="b">
        <f t="shared" si="3"/>
        <v>0</v>
      </c>
      <c r="M39" s="49" t="b">
        <f t="shared" si="4"/>
        <v>0</v>
      </c>
      <c r="N39" s="10">
        <f t="shared" si="5"/>
        <v>0</v>
      </c>
    </row>
    <row r="40" spans="1:14" ht="16.5" customHeight="1">
      <c r="A40" s="70" t="s">
        <v>57</v>
      </c>
      <c r="B40" s="71"/>
      <c r="C40" s="71"/>
      <c r="D40" s="71"/>
      <c r="E40" s="72"/>
      <c r="G40" s="9">
        <v>2</v>
      </c>
      <c r="H40" s="14">
        <f>'Sim basics'!F36</f>
        <v>-4327547.869674008</v>
      </c>
      <c r="I40" s="55" t="b">
        <f t="shared" si="0"/>
        <v>0</v>
      </c>
      <c r="J40" s="18" t="b">
        <f t="shared" si="1"/>
        <v>0</v>
      </c>
      <c r="K40" s="18" t="b">
        <f t="shared" si="2"/>
        <v>0</v>
      </c>
      <c r="L40" s="18" t="b">
        <f t="shared" si="3"/>
        <v>0</v>
      </c>
      <c r="M40" s="18" t="b">
        <f t="shared" si="4"/>
        <v>0</v>
      </c>
      <c r="N40" s="55">
        <f t="shared" si="5"/>
        <v>0</v>
      </c>
    </row>
    <row r="41" spans="7:14" ht="12.75">
      <c r="G41">
        <v>5</v>
      </c>
      <c r="H41" s="2">
        <f>'Sim basics'!F39</f>
        <v>-2905958.2579296697</v>
      </c>
      <c r="I41" s="10" t="b">
        <f t="shared" si="0"/>
        <v>0</v>
      </c>
      <c r="J41" s="49" t="b">
        <f t="shared" si="1"/>
        <v>0</v>
      </c>
      <c r="K41" s="49" t="b">
        <f t="shared" si="2"/>
        <v>0</v>
      </c>
      <c r="L41" s="49" t="b">
        <f t="shared" si="3"/>
        <v>0</v>
      </c>
      <c r="M41" s="49" t="b">
        <f t="shared" si="4"/>
        <v>0</v>
      </c>
      <c r="N41" s="10">
        <f t="shared" si="5"/>
        <v>0</v>
      </c>
    </row>
    <row r="42" spans="1:14" ht="12.75">
      <c r="A42" s="70" t="s">
        <v>31</v>
      </c>
      <c r="B42" s="71"/>
      <c r="C42" s="72"/>
      <c r="G42">
        <v>10</v>
      </c>
      <c r="H42" s="2">
        <f>'Sim basics'!F44</f>
        <v>-1739239.6359142102</v>
      </c>
      <c r="I42" s="10" t="b">
        <f t="shared" si="0"/>
        <v>0</v>
      </c>
      <c r="J42" s="49" t="b">
        <f t="shared" si="1"/>
        <v>0</v>
      </c>
      <c r="K42" s="49" t="b">
        <f t="shared" si="2"/>
        <v>0</v>
      </c>
      <c r="L42" s="49" t="b">
        <f t="shared" si="3"/>
        <v>0</v>
      </c>
      <c r="M42" s="49" t="b">
        <f t="shared" si="4"/>
        <v>0</v>
      </c>
      <c r="N42" s="10">
        <f t="shared" si="5"/>
        <v>0</v>
      </c>
    </row>
    <row r="43" spans="1:8" ht="25.5">
      <c r="A43" s="15" t="s">
        <v>15</v>
      </c>
      <c r="B43" s="37" t="s">
        <v>16</v>
      </c>
      <c r="C43" s="38"/>
      <c r="E43" s="39" t="s">
        <v>59</v>
      </c>
      <c r="H43" s="12"/>
    </row>
    <row r="44" spans="1:5" ht="12.75">
      <c r="A44" s="27">
        <v>9000000</v>
      </c>
      <c r="B44" s="1" t="s">
        <v>1</v>
      </c>
      <c r="C44" s="12">
        <f>A44+B37</f>
        <v>10660000</v>
      </c>
      <c r="E44" s="40">
        <f>(B27+C27)/starting_surplus</f>
        <v>2.1444444444444444</v>
      </c>
    </row>
    <row r="45" spans="2:3" ht="12.75">
      <c r="B45" s="1" t="s">
        <v>33</v>
      </c>
      <c r="C45" s="18">
        <f>A44+B38</f>
        <v>9149119.061677575</v>
      </c>
    </row>
    <row r="46" spans="8:11" ht="12.75">
      <c r="H46" s="78" t="s">
        <v>129</v>
      </c>
      <c r="I46" s="79"/>
      <c r="J46" s="79"/>
      <c r="K46" s="80"/>
    </row>
    <row r="47" spans="2:11" ht="12.75">
      <c r="B47" s="70" t="s">
        <v>12</v>
      </c>
      <c r="C47" s="72"/>
      <c r="G47" s="48" t="s">
        <v>78</v>
      </c>
      <c r="H47" s="4" t="s">
        <v>70</v>
      </c>
      <c r="I47" s="4" t="s">
        <v>81</v>
      </c>
      <c r="J47" s="4" t="s">
        <v>82</v>
      </c>
      <c r="K47" s="4" t="s">
        <v>30</v>
      </c>
    </row>
    <row r="48" spans="2:11" ht="12.75">
      <c r="B48" s="1" t="s">
        <v>1</v>
      </c>
      <c r="C48" s="23">
        <f>B37/A44</f>
        <v>0.18444444444444444</v>
      </c>
      <c r="G48">
        <f aca="true" t="shared" si="6" ref="G48:G54">G36</f>
        <v>0.1</v>
      </c>
      <c r="H48" s="2">
        <f>'Sim TVARs'!B7</f>
        <v>-9815840.260545757</v>
      </c>
      <c r="I48" s="17">
        <f>'Sim TVARs'!C8</f>
        <v>0.1296139275827299</v>
      </c>
      <c r="J48" s="17">
        <f>'Sim TVARs'!D8</f>
        <v>0.8487310118142268</v>
      </c>
      <c r="K48" s="17">
        <f>'Sim TVARs'!E8</f>
        <v>0.021655060603043844</v>
      </c>
    </row>
    <row r="49" spans="2:11" ht="12.75">
      <c r="B49" s="1" t="s">
        <v>33</v>
      </c>
      <c r="C49" s="22">
        <f>B38/A44</f>
        <v>0.016568784630841583</v>
      </c>
      <c r="G49">
        <f t="shared" si="6"/>
        <v>0.2</v>
      </c>
      <c r="H49" s="2">
        <f>'Sim TVARs'!G7</f>
        <v>-8869254.147588585</v>
      </c>
      <c r="I49" s="17">
        <f>'Sim TVARs'!H8</f>
        <v>0.1306873944899934</v>
      </c>
      <c r="J49" s="17">
        <f>'Sim TVARs'!I8</f>
        <v>0.8448777837769051</v>
      </c>
      <c r="K49" s="17">
        <f>'Sim TVARs'!J8</f>
        <v>0.02443482173310103</v>
      </c>
    </row>
    <row r="50" spans="2:11" ht="12.75">
      <c r="B50" s="53" t="s">
        <v>40</v>
      </c>
      <c r="C50" s="58">
        <f>basics!C50</f>
        <v>0.6372903907919216</v>
      </c>
      <c r="G50">
        <f t="shared" si="6"/>
        <v>0.4</v>
      </c>
      <c r="H50" s="2">
        <f>'Sim TVARs'!L7</f>
        <v>-7953849.341461852</v>
      </c>
      <c r="I50" s="17">
        <f>'Sim TVARs'!M8</f>
        <v>0.1324934402267262</v>
      </c>
      <c r="J50" s="17">
        <f>'Sim TVARs'!N8</f>
        <v>0.8433869189478069</v>
      </c>
      <c r="K50" s="17">
        <f>'Sim TVARs'!O8</f>
        <v>0.024119640825470974</v>
      </c>
    </row>
    <row r="51" spans="7:11" ht="12.75">
      <c r="G51">
        <f t="shared" si="6"/>
        <v>1</v>
      </c>
      <c r="H51" s="2">
        <f>'Sim TVARs'!Q7</f>
        <v>-6715372.742318426</v>
      </c>
      <c r="I51" s="17">
        <f>'Sim TVARs'!R8</f>
        <v>0.1392359387981226</v>
      </c>
      <c r="J51" s="17">
        <f>'Sim TVARs'!S8</f>
        <v>0.8348608052824915</v>
      </c>
      <c r="K51" s="17">
        <f>'Sim TVARs'!T8</f>
        <v>0.0259032559193818</v>
      </c>
    </row>
    <row r="52" spans="7:11" ht="12.75">
      <c r="G52" s="9">
        <f t="shared" si="6"/>
        <v>2</v>
      </c>
      <c r="H52" s="14">
        <f>'Sim TVARs'!V7</f>
        <v>-5745740.871507501</v>
      </c>
      <c r="I52" s="56">
        <f>'Sim TVARs'!W8</f>
        <v>0.14267839102758306</v>
      </c>
      <c r="J52" s="56">
        <f>'Sim TVARs'!X8</f>
        <v>0.8303685752856822</v>
      </c>
      <c r="K52" s="56">
        <f>'Sim TVARs'!Y8</f>
        <v>0.02695303368673423</v>
      </c>
    </row>
    <row r="53" spans="7:11" ht="12.75">
      <c r="G53">
        <f t="shared" si="6"/>
        <v>5</v>
      </c>
      <c r="H53" s="2">
        <f>'Sim TVARs'!AA7</f>
        <v>-4402901.9623524165</v>
      </c>
      <c r="I53" s="17">
        <f>'Sim TVARs'!AB8</f>
        <v>0.1482728650407302</v>
      </c>
      <c r="J53" s="17">
        <f>'Sim TVARs'!AC8</f>
        <v>0.8257835649085244</v>
      </c>
      <c r="K53" s="17">
        <f>'Sim TVARs'!AD8</f>
        <v>0.025943570050746233</v>
      </c>
    </row>
    <row r="54" spans="2:11" ht="12.75">
      <c r="B54" s="9"/>
      <c r="C54" s="1" t="s">
        <v>160</v>
      </c>
      <c r="D54" s="8">
        <f>-starting_surplus/H52</f>
        <v>1.5663776354116512</v>
      </c>
      <c r="E54" s="62"/>
      <c r="G54">
        <f t="shared" si="6"/>
        <v>10</v>
      </c>
      <c r="H54" s="2">
        <f>'Sim TVARs'!AF7</f>
        <v>-3332773.1915516327</v>
      </c>
      <c r="I54" s="17">
        <f>'Sim TVARs'!AG8</f>
        <v>0.1489814216444885</v>
      </c>
      <c r="J54" s="17">
        <f>'Sim TVARs'!AH8</f>
        <v>0.8292481900792974</v>
      </c>
      <c r="K54" s="17">
        <f>'Sim TVARs'!AI8</f>
        <v>0.021770388276234707</v>
      </c>
    </row>
    <row r="55" spans="3:4" ht="12.75">
      <c r="C55" s="1" t="s">
        <v>159</v>
      </c>
      <c r="D55" s="64">
        <v>1.5</v>
      </c>
    </row>
    <row r="56" ht="12.75">
      <c r="B56" s="29" t="str">
        <f>"Management rule adopted:  Set the surplus to be "&amp;FIXED(D55,2)&amp;" times the average loss that is worse than the 2% loss."</f>
        <v>Management rule adopted:  Set the surplus to be 1.50 times the average loss that is worse than the 2% loss.</v>
      </c>
    </row>
    <row r="57" ht="12.75">
      <c r="B57" s="30" t="str">
        <f>"This would allow management to slightly reduce the current surplus, by $"&amp;FIXED(starting_surplus+H52*D55,0)</f>
        <v>This would allow management to slightly reduce the current surplus, by $381,389</v>
      </c>
    </row>
    <row r="58" spans="7:11" ht="12.75">
      <c r="G58" s="53" t="s">
        <v>132</v>
      </c>
      <c r="H58" s="54">
        <f>I58+J58+K58</f>
        <v>8999999.999999996</v>
      </c>
      <c r="I58" s="43">
        <f>starting_surplus*I52</f>
        <v>1284105.5192482476</v>
      </c>
      <c r="J58" s="43">
        <f>starting_surplus*J52</f>
        <v>7473317.17757114</v>
      </c>
      <c r="K58" s="43">
        <f>starting_surplus*K52</f>
        <v>242577.30318060805</v>
      </c>
    </row>
    <row r="59" spans="2:11" ht="12.75">
      <c r="B59" s="30" t="s">
        <v>158</v>
      </c>
      <c r="G59" s="53" t="s">
        <v>29</v>
      </c>
      <c r="H59" s="44">
        <f>(I58*I59+J58*J59+K58*K59)/H58</f>
        <v>0.18444444444444452</v>
      </c>
      <c r="I59" s="46">
        <f>B30/I58</f>
        <v>0.3893761007216248</v>
      </c>
      <c r="J59" s="46">
        <f>C30/J58</f>
        <v>0.1070475106290087</v>
      </c>
      <c r="K59" s="46">
        <f>F30/K58</f>
        <v>1.4840629988039988</v>
      </c>
    </row>
    <row r="60" spans="7:11" ht="12.75">
      <c r="G60" s="53" t="s">
        <v>133</v>
      </c>
      <c r="H60" s="44">
        <f>H59*C50</f>
        <v>0.11754467207939892</v>
      </c>
      <c r="I60" s="46">
        <f>I59*B32</f>
        <v>0.7787522014432496</v>
      </c>
      <c r="J60" s="46">
        <f>J59*C32</f>
        <v>0.26761877657252175</v>
      </c>
      <c r="K60" s="46">
        <f>F32*K59</f>
        <v>3.7101574970099973</v>
      </c>
    </row>
    <row r="62" ht="12.75">
      <c r="I62" s="32"/>
    </row>
  </sheetData>
  <mergeCells count="13">
    <mergeCell ref="J34:N34"/>
    <mergeCell ref="H46:K46"/>
    <mergeCell ref="A40:E40"/>
    <mergeCell ref="E29:F29"/>
    <mergeCell ref="A36:B36"/>
    <mergeCell ref="G34:H34"/>
    <mergeCell ref="B29:C29"/>
    <mergeCell ref="A42:C42"/>
    <mergeCell ref="B47:C47"/>
    <mergeCell ref="B10:I10"/>
    <mergeCell ref="B12:C12"/>
    <mergeCell ref="E12:F12"/>
    <mergeCell ref="B21:F21"/>
  </mergeCells>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5"/>
  <dimension ref="A1:AJ149"/>
  <sheetViews>
    <sheetView workbookViewId="0" topLeftCell="A1">
      <pane xSplit="14925" topLeftCell="N1" activePane="topLeft" state="split"/>
      <selection pane="topLeft" activeCell="B7" sqref="B7"/>
      <selection pane="topRight" activeCell="N1" sqref="N1"/>
    </sheetView>
  </sheetViews>
  <sheetFormatPr defaultColWidth="9.140625" defaultRowHeight="12.75"/>
  <cols>
    <col min="2" max="2" width="14.57421875" style="0" bestFit="1" customWidth="1"/>
    <col min="3" max="3" width="13.57421875" style="0" bestFit="1" customWidth="1"/>
    <col min="4" max="4" width="14.57421875" style="0" bestFit="1" customWidth="1"/>
    <col min="5" max="5" width="13.57421875" style="0" bestFit="1" customWidth="1"/>
    <col min="6" max="6" width="9.28125" style="0" bestFit="1" customWidth="1"/>
    <col min="7" max="7" width="14.57421875" style="0" bestFit="1" customWidth="1"/>
    <col min="8" max="8" width="13.57421875" style="0" bestFit="1" customWidth="1"/>
    <col min="9" max="9" width="14.57421875" style="0" bestFit="1" customWidth="1"/>
    <col min="10" max="10" width="13.57421875" style="0" bestFit="1" customWidth="1"/>
    <col min="11" max="11" width="9.28125" style="0" bestFit="1" customWidth="1"/>
    <col min="12" max="12" width="14.57421875" style="0" bestFit="1" customWidth="1"/>
    <col min="13" max="13" width="13.57421875" style="0" bestFit="1" customWidth="1"/>
    <col min="14" max="14" width="14.57421875" style="0" bestFit="1" customWidth="1"/>
    <col min="15" max="15" width="13.57421875" style="0" bestFit="1" customWidth="1"/>
    <col min="16" max="16" width="9.28125" style="0" bestFit="1" customWidth="1"/>
    <col min="17" max="17" width="14.57421875" style="0" bestFit="1" customWidth="1"/>
    <col min="18" max="18" width="13.57421875" style="0" bestFit="1" customWidth="1"/>
    <col min="19" max="19" width="14.57421875" style="0" bestFit="1" customWidth="1"/>
    <col min="20" max="20" width="13.57421875" style="0" bestFit="1" customWidth="1"/>
    <col min="21" max="21" width="9.28125" style="0" bestFit="1" customWidth="1"/>
    <col min="22" max="22" width="14.57421875" style="0" bestFit="1" customWidth="1"/>
    <col min="23" max="23" width="13.57421875" style="0" bestFit="1" customWidth="1"/>
    <col min="24" max="24" width="14.57421875" style="0" bestFit="1" customWidth="1"/>
    <col min="25" max="25" width="13.57421875" style="0" bestFit="1" customWidth="1"/>
    <col min="26" max="26" width="9.28125" style="0" bestFit="1" customWidth="1"/>
    <col min="27" max="27" width="14.57421875" style="0" bestFit="1" customWidth="1"/>
    <col min="28" max="28" width="13.57421875" style="0" bestFit="1" customWidth="1"/>
    <col min="29" max="29" width="14.57421875" style="0" bestFit="1" customWidth="1"/>
    <col min="30" max="30" width="13.57421875" style="0" bestFit="1" customWidth="1"/>
    <col min="31" max="31" width="9.28125" style="0" bestFit="1" customWidth="1"/>
    <col min="32" max="32" width="14.57421875" style="0" bestFit="1" customWidth="1"/>
    <col min="33" max="33" width="13.57421875" style="0" bestFit="1" customWidth="1"/>
    <col min="34" max="34" width="14.57421875" style="0" bestFit="1" customWidth="1"/>
    <col min="35" max="35" width="13.57421875" style="0" bestFit="1" customWidth="1"/>
    <col min="36" max="36" width="9.28125" style="0" bestFit="1" customWidth="1"/>
  </cols>
  <sheetData>
    <row r="1" spans="1:7" ht="12.75">
      <c r="A1" s="16">
        <v>1000000</v>
      </c>
      <c r="B1" t="s">
        <v>22</v>
      </c>
      <c r="C1">
        <v>1704</v>
      </c>
      <c r="D1" t="s">
        <v>23</v>
      </c>
      <c r="E1" t="s">
        <v>24</v>
      </c>
      <c r="F1">
        <v>23</v>
      </c>
      <c r="G1" t="s">
        <v>25</v>
      </c>
    </row>
    <row r="2" ht="12.75">
      <c r="A2" s="30" t="s">
        <v>134</v>
      </c>
    </row>
    <row r="4" spans="2:36" ht="12.75">
      <c r="B4" s="78" t="str">
        <f>"TVAR values for "&amp;FIXED(TVARs!G36,1)&amp;"%"</f>
        <v>TVAR values for 0.1%</v>
      </c>
      <c r="C4" s="79"/>
      <c r="D4" s="79"/>
      <c r="E4" s="79"/>
      <c r="F4" s="80"/>
      <c r="G4" s="78" t="str">
        <f>"TVAR values for "&amp;FIXED(TVARs!G37,1)&amp;"%"</f>
        <v>TVAR values for 0.2%</v>
      </c>
      <c r="H4" s="79"/>
      <c r="I4" s="79"/>
      <c r="J4" s="79"/>
      <c r="K4" s="80"/>
      <c r="L4" s="78" t="str">
        <f>"TVAR values for "&amp;FIXED(TVARs!G38,1)&amp;"%"</f>
        <v>TVAR values for 0.4%</v>
      </c>
      <c r="M4" s="79"/>
      <c r="N4" s="79"/>
      <c r="O4" s="79"/>
      <c r="P4" s="80"/>
      <c r="Q4" s="78" t="str">
        <f>"TVAR values for "&amp;FIXED(TVARs!G39,1)&amp;"%"</f>
        <v>TVAR values for 1.0%</v>
      </c>
      <c r="R4" s="79"/>
      <c r="S4" s="79"/>
      <c r="T4" s="79"/>
      <c r="U4" s="80"/>
      <c r="V4" s="78" t="str">
        <f>"TVAR values for "&amp;FIXED(TVARs!G40,1)&amp;"%"</f>
        <v>TVAR values for 2.0%</v>
      </c>
      <c r="W4" s="79"/>
      <c r="X4" s="79"/>
      <c r="Y4" s="79"/>
      <c r="Z4" s="80"/>
      <c r="AA4" s="78" t="str">
        <f>"TVAR values for "&amp;FIXED(TVARs!G41,1)&amp;"%"</f>
        <v>TVAR values for 5.0%</v>
      </c>
      <c r="AB4" s="79"/>
      <c r="AC4" s="79"/>
      <c r="AD4" s="79"/>
      <c r="AE4" s="80"/>
      <c r="AF4" s="78" t="str">
        <f>"TVAR values for "&amp;FIXED(TVARs!G42,1)&amp;"%"</f>
        <v>TVAR values for 10.0%</v>
      </c>
      <c r="AG4" s="79"/>
      <c r="AH4" s="79"/>
      <c r="AI4" s="79"/>
      <c r="AJ4" s="80"/>
    </row>
    <row r="5" spans="2:36" ht="12.75">
      <c r="B5" s="30" t="s">
        <v>70</v>
      </c>
      <c r="C5" s="30" t="s">
        <v>81</v>
      </c>
      <c r="D5" s="30" t="s">
        <v>28</v>
      </c>
      <c r="E5" s="30" t="s">
        <v>110</v>
      </c>
      <c r="F5" s="30" t="s">
        <v>111</v>
      </c>
      <c r="G5" s="30" t="s">
        <v>70</v>
      </c>
      <c r="H5" s="30" t="s">
        <v>81</v>
      </c>
      <c r="I5" s="30" t="s">
        <v>28</v>
      </c>
      <c r="J5" s="30" t="s">
        <v>110</v>
      </c>
      <c r="K5" s="30" t="s">
        <v>111</v>
      </c>
      <c r="L5" s="30" t="s">
        <v>70</v>
      </c>
      <c r="M5" s="30" t="s">
        <v>81</v>
      </c>
      <c r="N5" s="30" t="s">
        <v>28</v>
      </c>
      <c r="O5" s="30" t="s">
        <v>110</v>
      </c>
      <c r="P5" s="30" t="s">
        <v>111</v>
      </c>
      <c r="Q5" s="30" t="s">
        <v>70</v>
      </c>
      <c r="R5" s="30" t="s">
        <v>81</v>
      </c>
      <c r="S5" s="30" t="s">
        <v>28</v>
      </c>
      <c r="T5" s="30" t="s">
        <v>110</v>
      </c>
      <c r="U5" s="30" t="s">
        <v>111</v>
      </c>
      <c r="V5" s="30" t="s">
        <v>70</v>
      </c>
      <c r="W5" s="30" t="s">
        <v>81</v>
      </c>
      <c r="X5" s="30" t="s">
        <v>28</v>
      </c>
      <c r="Y5" s="30" t="s">
        <v>110</v>
      </c>
      <c r="Z5" s="30" t="s">
        <v>111</v>
      </c>
      <c r="AA5" s="30" t="s">
        <v>70</v>
      </c>
      <c r="AB5" s="30" t="s">
        <v>81</v>
      </c>
      <c r="AC5" s="30" t="s">
        <v>28</v>
      </c>
      <c r="AD5" s="30" t="s">
        <v>110</v>
      </c>
      <c r="AE5" s="30" t="s">
        <v>111</v>
      </c>
      <c r="AF5" s="30" t="s">
        <v>70</v>
      </c>
      <c r="AG5" s="30" t="s">
        <v>81</v>
      </c>
      <c r="AH5" s="30" t="s">
        <v>28</v>
      </c>
      <c r="AI5" s="30" t="s">
        <v>110</v>
      </c>
      <c r="AJ5" s="30" t="s">
        <v>111</v>
      </c>
    </row>
    <row r="6" spans="1:36" ht="12.75">
      <c r="A6" t="s">
        <v>17</v>
      </c>
      <c r="B6" t="s">
        <v>90</v>
      </c>
      <c r="C6" t="s">
        <v>91</v>
      </c>
      <c r="D6" t="s">
        <v>92</v>
      </c>
      <c r="E6" t="s">
        <v>93</v>
      </c>
      <c r="F6" t="s">
        <v>94</v>
      </c>
      <c r="G6" t="s">
        <v>95</v>
      </c>
      <c r="H6" t="s">
        <v>96</v>
      </c>
      <c r="I6" t="s">
        <v>97</v>
      </c>
      <c r="J6" t="s">
        <v>98</v>
      </c>
      <c r="K6" t="s">
        <v>99</v>
      </c>
      <c r="L6" t="s">
        <v>100</v>
      </c>
      <c r="M6" t="s">
        <v>101</v>
      </c>
      <c r="N6" t="s">
        <v>102</v>
      </c>
      <c r="O6" t="s">
        <v>103</v>
      </c>
      <c r="P6" s="17" t="s">
        <v>104</v>
      </c>
      <c r="Q6" t="s">
        <v>105</v>
      </c>
      <c r="R6" t="s">
        <v>106</v>
      </c>
      <c r="S6" t="s">
        <v>107</v>
      </c>
      <c r="T6" t="s">
        <v>108</v>
      </c>
      <c r="U6" t="s">
        <v>109</v>
      </c>
      <c r="V6" t="s">
        <v>114</v>
      </c>
      <c r="W6" t="s">
        <v>115</v>
      </c>
      <c r="X6" t="s">
        <v>116</v>
      </c>
      <c r="Y6" t="s">
        <v>117</v>
      </c>
      <c r="Z6" t="s">
        <v>118</v>
      </c>
      <c r="AA6" t="s">
        <v>119</v>
      </c>
      <c r="AB6" t="s">
        <v>120</v>
      </c>
      <c r="AC6" t="s">
        <v>121</v>
      </c>
      <c r="AD6" t="s">
        <v>122</v>
      </c>
      <c r="AE6" t="s">
        <v>123</v>
      </c>
      <c r="AF6" t="s">
        <v>124</v>
      </c>
      <c r="AG6" t="s">
        <v>125</v>
      </c>
      <c r="AH6" t="s">
        <v>126</v>
      </c>
      <c r="AI6" t="s">
        <v>127</v>
      </c>
      <c r="AJ6" t="s">
        <v>128</v>
      </c>
    </row>
    <row r="7" spans="1:36" ht="12.75">
      <c r="A7" t="s">
        <v>1</v>
      </c>
      <c r="B7" s="2">
        <v>-9815840.260545757</v>
      </c>
      <c r="C7" s="2">
        <v>-1272269.6086940223</v>
      </c>
      <c r="D7" s="2">
        <v>-8331008.036139824</v>
      </c>
      <c r="E7" s="2">
        <v>-212562.61571191603</v>
      </c>
      <c r="F7" s="17">
        <v>0.000992</v>
      </c>
      <c r="G7" s="2">
        <v>-8869254.147588585</v>
      </c>
      <c r="H7" s="2">
        <v>-1159099.7156179193</v>
      </c>
      <c r="I7" s="2">
        <v>-7493435.787968767</v>
      </c>
      <c r="J7" s="2">
        <v>-216718.644001894</v>
      </c>
      <c r="K7" s="17">
        <v>0.002022</v>
      </c>
      <c r="L7" s="2">
        <v>-7953849.341461852</v>
      </c>
      <c r="M7" s="2">
        <v>-1053832.8622953615</v>
      </c>
      <c r="N7" s="2">
        <v>-6708172.489870555</v>
      </c>
      <c r="O7" s="2">
        <v>-191843.9892959687</v>
      </c>
      <c r="P7" s="17">
        <v>0.004006</v>
      </c>
      <c r="Q7" s="2">
        <v>-6715372.742318426</v>
      </c>
      <c r="R7" s="2">
        <v>-935021.2281560291</v>
      </c>
      <c r="S7" s="2">
        <v>-5606401.495424055</v>
      </c>
      <c r="T7" s="2">
        <v>-173950.01873831498</v>
      </c>
      <c r="U7" s="17">
        <v>0.009921</v>
      </c>
      <c r="V7" s="2">
        <v>-5745740.871507501</v>
      </c>
      <c r="W7" s="2">
        <v>-819793.0628081132</v>
      </c>
      <c r="X7" s="2">
        <v>-4771082.661434398</v>
      </c>
      <c r="Y7" s="2">
        <v>-154865.14726498738</v>
      </c>
      <c r="Z7" s="17">
        <v>0.019898</v>
      </c>
      <c r="AA7" s="2">
        <v>-4402901.9623524165</v>
      </c>
      <c r="AB7" s="2">
        <v>-652830.888451446</v>
      </c>
      <c r="AC7" s="2">
        <v>-3635844.0784141165</v>
      </c>
      <c r="AD7" s="2">
        <v>-114226.99548685797</v>
      </c>
      <c r="AE7" s="17">
        <v>0.050029</v>
      </c>
      <c r="AF7" s="2">
        <v>-3332773.1915516327</v>
      </c>
      <c r="AG7" s="2">
        <v>-496521.2880960014</v>
      </c>
      <c r="AH7" s="2">
        <v>-2763696.137038995</v>
      </c>
      <c r="AI7" s="2">
        <v>-72555.766416705</v>
      </c>
      <c r="AJ7" s="17">
        <v>0.10022</v>
      </c>
    </row>
    <row r="8" spans="1:36" ht="12.75">
      <c r="A8" s="30" t="s">
        <v>112</v>
      </c>
      <c r="B8" s="45">
        <f>SUM(C8:E8)</f>
        <v>1.0000000000000007</v>
      </c>
      <c r="C8" s="46">
        <f>C7/B7</f>
        <v>0.1296139275827299</v>
      </c>
      <c r="D8" s="46">
        <f>D7/B7</f>
        <v>0.8487310118142268</v>
      </c>
      <c r="E8" s="46">
        <f>E7/B7</f>
        <v>0.021655060603043844</v>
      </c>
      <c r="F8" s="17"/>
      <c r="G8" s="45">
        <f>SUM(H8:J8)</f>
        <v>0.9999999999999997</v>
      </c>
      <c r="H8" s="46">
        <f>H7/G7</f>
        <v>0.1306873944899934</v>
      </c>
      <c r="I8" s="46">
        <f>I7/G7</f>
        <v>0.8448777837769051</v>
      </c>
      <c r="J8" s="46">
        <f>J7/G7</f>
        <v>0.02443482173310103</v>
      </c>
      <c r="K8" s="17"/>
      <c r="L8" s="45">
        <f>SUM(M8:O8)</f>
        <v>1.000000000000004</v>
      </c>
      <c r="M8" s="46">
        <f>M7/L7</f>
        <v>0.1324934402267262</v>
      </c>
      <c r="N8" s="46">
        <f>N7/L7</f>
        <v>0.8433869189478069</v>
      </c>
      <c r="O8" s="46">
        <f>O7/L7</f>
        <v>0.024119640825470974</v>
      </c>
      <c r="P8" s="17"/>
      <c r="Q8" s="45">
        <f>SUM(R8:T8)</f>
        <v>0.9999999999999959</v>
      </c>
      <c r="R8" s="46">
        <f>R7/Q7</f>
        <v>0.1392359387981226</v>
      </c>
      <c r="S8" s="46">
        <f>S7/Q7</f>
        <v>0.8348608052824915</v>
      </c>
      <c r="T8" s="46">
        <f>T7/Q7</f>
        <v>0.0259032559193818</v>
      </c>
      <c r="U8" s="17"/>
      <c r="V8" s="45">
        <f>SUM(W8:Y8)</f>
        <v>0.9999999999999994</v>
      </c>
      <c r="W8" s="46">
        <f>W7/V7</f>
        <v>0.14267839102758306</v>
      </c>
      <c r="X8" s="46">
        <f>X7/V7</f>
        <v>0.8303685752856822</v>
      </c>
      <c r="Y8" s="46">
        <f>Y7/V7</f>
        <v>0.02695303368673423</v>
      </c>
      <c r="Z8" s="17"/>
      <c r="AA8" s="45">
        <f>SUM(AB8:AD8)</f>
        <v>1.0000000000000009</v>
      </c>
      <c r="AB8" s="46">
        <f>AB7/AA7</f>
        <v>0.1482728650407302</v>
      </c>
      <c r="AC8" s="46">
        <f>AC7/AA7</f>
        <v>0.8257835649085244</v>
      </c>
      <c r="AD8" s="46">
        <f>AD7/AA7</f>
        <v>0.025943570050746233</v>
      </c>
      <c r="AE8" s="17"/>
      <c r="AF8" s="45">
        <f>SUM(AG8:AI8)</f>
        <v>1.0000000000000207</v>
      </c>
      <c r="AG8" s="46">
        <f>AG7/AF7</f>
        <v>0.1489814216444885</v>
      </c>
      <c r="AH8" s="46">
        <f>AH7/AF7</f>
        <v>0.8292481900792974</v>
      </c>
      <c r="AI8" s="46">
        <f>AI7/AF7</f>
        <v>0.021770388276234707</v>
      </c>
      <c r="AJ8" s="17"/>
    </row>
    <row r="9" spans="2:36" ht="12.75">
      <c r="B9" s="2"/>
      <c r="C9" s="2"/>
      <c r="D9" s="2"/>
      <c r="E9" s="2"/>
      <c r="F9" s="17"/>
      <c r="G9" s="2"/>
      <c r="H9" s="2"/>
      <c r="I9" s="2"/>
      <c r="J9" s="2"/>
      <c r="K9" s="17"/>
      <c r="L9" s="2"/>
      <c r="M9" s="2"/>
      <c r="N9" s="2"/>
      <c r="O9" s="2"/>
      <c r="P9" s="17"/>
      <c r="Q9" s="2"/>
      <c r="R9" s="2"/>
      <c r="S9" s="2"/>
      <c r="T9" s="2"/>
      <c r="U9" s="17"/>
      <c r="V9" s="2"/>
      <c r="W9" s="2"/>
      <c r="X9" s="2"/>
      <c r="Y9" s="2"/>
      <c r="Z9" s="17"/>
      <c r="AA9" s="2"/>
      <c r="AB9" s="2"/>
      <c r="AC9" s="2"/>
      <c r="AD9" s="2"/>
      <c r="AE9" s="17"/>
      <c r="AF9" s="2"/>
      <c r="AG9" s="2"/>
      <c r="AH9" s="2"/>
      <c r="AI9" s="2"/>
      <c r="AJ9" s="17"/>
    </row>
    <row r="10" spans="1:36" ht="12.75">
      <c r="A10" t="s">
        <v>18</v>
      </c>
      <c r="B10" s="2">
        <v>42392.42317164847</v>
      </c>
      <c r="C10" s="2">
        <v>35124.07718427664</v>
      </c>
      <c r="D10" s="2">
        <v>57062.23270495505</v>
      </c>
      <c r="E10" s="2">
        <v>26134.942853226297</v>
      </c>
      <c r="F10" s="17">
        <v>3.1480405588238535E-05</v>
      </c>
      <c r="G10" s="2">
        <v>29611.851820029355</v>
      </c>
      <c r="H10" s="2">
        <v>24390.77232685601</v>
      </c>
      <c r="I10" s="2">
        <v>39233.399656125315</v>
      </c>
      <c r="J10" s="2">
        <v>17949.45787401225</v>
      </c>
      <c r="K10" s="17">
        <v>4.492117002038126E-05</v>
      </c>
      <c r="L10" s="2">
        <v>21091.258772887773</v>
      </c>
      <c r="M10" s="2">
        <v>17056.368368966145</v>
      </c>
      <c r="N10" s="2">
        <v>27627.32180141904</v>
      </c>
      <c r="O10" s="2">
        <v>13056.739279043595</v>
      </c>
      <c r="P10" s="17">
        <v>6.316606655475706E-05</v>
      </c>
      <c r="Q10" s="2">
        <v>13605.291968796422</v>
      </c>
      <c r="R10" s="2">
        <v>10579.119208989881</v>
      </c>
      <c r="S10" s="2">
        <v>17476.746752794574</v>
      </c>
      <c r="T10" s="2">
        <v>8194.235462003166</v>
      </c>
      <c r="U10" s="17">
        <v>9.910889848545386E-05</v>
      </c>
      <c r="V10" s="2">
        <v>9751.804511694882</v>
      </c>
      <c r="W10" s="2">
        <v>7317.427193371663</v>
      </c>
      <c r="X10" s="2">
        <v>12250.911672806538</v>
      </c>
      <c r="Y10" s="2">
        <v>5800.5544114025315</v>
      </c>
      <c r="Z10" s="17">
        <v>0.00013964981058347338</v>
      </c>
      <c r="AA10" s="2">
        <v>6387.485981021239</v>
      </c>
      <c r="AB10" s="2">
        <v>4478.397515465433</v>
      </c>
      <c r="AC10" s="2">
        <v>7673.549957408413</v>
      </c>
      <c r="AD10" s="2">
        <v>3654.1750938705286</v>
      </c>
      <c r="AE10" s="17">
        <v>0.0002180048145316979</v>
      </c>
      <c r="AF10" s="2">
        <v>4702.464640786597</v>
      </c>
      <c r="AG10" s="2">
        <v>3097.6495153060937</v>
      </c>
      <c r="AH10" s="2">
        <v>5390.05097867563</v>
      </c>
      <c r="AI10" s="2">
        <v>2589.9542460005378</v>
      </c>
      <c r="AJ10" s="17">
        <v>0.00030029310947805643</v>
      </c>
    </row>
    <row r="11" spans="1:36" s="2" customFormat="1" ht="12.75">
      <c r="A11" s="2" t="s">
        <v>11</v>
      </c>
      <c r="B11" s="2">
        <v>1335193.0954080033</v>
      </c>
      <c r="C11" s="2">
        <v>1106269.0412655715</v>
      </c>
      <c r="D11" s="2">
        <v>1797233.8785100414</v>
      </c>
      <c r="E11" s="2">
        <v>823146.9832526103</v>
      </c>
      <c r="F11" s="17">
        <v>0.03148040558823854</v>
      </c>
      <c r="G11" s="2">
        <v>1331545.9043245194</v>
      </c>
      <c r="H11" s="2">
        <v>1096771.427620387</v>
      </c>
      <c r="I11" s="2">
        <v>1764194.7198150232</v>
      </c>
      <c r="J11" s="2">
        <v>807127.0673055399</v>
      </c>
      <c r="K11" s="17">
        <v>0.044921170020381256</v>
      </c>
      <c r="L11" s="2">
        <v>1334928.4002070716</v>
      </c>
      <c r="M11" s="2">
        <v>1079548.2045573983</v>
      </c>
      <c r="N11" s="2">
        <v>1748615.2387349738</v>
      </c>
      <c r="O11" s="2">
        <v>826399.802182506</v>
      </c>
      <c r="P11" s="17">
        <v>0.06316606655475707</v>
      </c>
      <c r="Q11" s="2">
        <v>1355144.450590794</v>
      </c>
      <c r="R11" s="2">
        <v>1053724.883014719</v>
      </c>
      <c r="S11" s="2">
        <v>1740757.6721431713</v>
      </c>
      <c r="T11" s="2">
        <v>816180.4052890324</v>
      </c>
      <c r="U11" s="17">
        <v>0.09910889848545386</v>
      </c>
      <c r="V11" s="2">
        <v>1375592.1852716208</v>
      </c>
      <c r="W11" s="2">
        <v>1032198.261503773</v>
      </c>
      <c r="X11" s="2">
        <v>1728116.9181924667</v>
      </c>
      <c r="Y11" s="2">
        <v>818227.7761002152</v>
      </c>
      <c r="Z11" s="17">
        <v>0.1396498105834734</v>
      </c>
      <c r="AA11" s="2">
        <v>1428699.4285799647</v>
      </c>
      <c r="AB11" s="2">
        <v>1001690.4914249895</v>
      </c>
      <c r="AC11" s="2">
        <v>1716355.4600203447</v>
      </c>
      <c r="AD11" s="2">
        <v>817335.3153425267</v>
      </c>
      <c r="AE11" s="17">
        <v>0.2180048145316979</v>
      </c>
      <c r="AF11" s="2">
        <v>1488684.7443291503</v>
      </c>
      <c r="AG11" s="2">
        <v>980639.7132086464</v>
      </c>
      <c r="AH11" s="2">
        <v>1706357.681781229</v>
      </c>
      <c r="AI11" s="2">
        <v>819915.8673283644</v>
      </c>
      <c r="AJ11" s="17">
        <v>0.30029310947805643</v>
      </c>
    </row>
    <row r="12" spans="1:36" s="34" customFormat="1" ht="12.75">
      <c r="A12" s="34" t="s">
        <v>19</v>
      </c>
      <c r="B12" s="34">
        <v>-2.26593938780806</v>
      </c>
      <c r="C12" s="34">
        <v>-0.2407445108159163</v>
      </c>
      <c r="D12" s="34">
        <v>-0.6287986716971246</v>
      </c>
      <c r="E12" s="34">
        <v>0.23812660283637146</v>
      </c>
      <c r="F12" s="34">
        <v>31.70276816169328</v>
      </c>
      <c r="G12" s="34">
        <v>-2.145306853818535</v>
      </c>
      <c r="H12" s="34">
        <v>-0.22449741307595747</v>
      </c>
      <c r="I12" s="34">
        <v>-0.6811502635705993</v>
      </c>
      <c r="J12" s="34">
        <v>0.26145368654463164</v>
      </c>
      <c r="K12" s="34">
        <v>22.171194551435846</v>
      </c>
      <c r="L12" s="34">
        <v>-2.063304802164758</v>
      </c>
      <c r="M12" s="34">
        <v>-0.23561972144586557</v>
      </c>
      <c r="N12" s="34">
        <v>-0.6700223572196592</v>
      </c>
      <c r="O12" s="34">
        <v>0.307816550498996</v>
      </c>
      <c r="P12" s="34">
        <v>15.704444713841266</v>
      </c>
      <c r="Q12" s="34">
        <v>-1.9620335798698993</v>
      </c>
      <c r="R12" s="34">
        <v>-0.24048810653361216</v>
      </c>
      <c r="S12" s="34">
        <v>-0.6842265780036316</v>
      </c>
      <c r="T12" s="34">
        <v>0.2986235630890542</v>
      </c>
      <c r="U12" s="34">
        <v>9.889707331818013</v>
      </c>
      <c r="V12" s="34">
        <v>-1.915052211022147</v>
      </c>
      <c r="W12" s="34">
        <v>-0.25489356182119144</v>
      </c>
      <c r="X12" s="34">
        <v>-0.7117796137929279</v>
      </c>
      <c r="Y12" s="34">
        <v>0.28339023902875193</v>
      </c>
      <c r="Z12" s="34">
        <v>6.87579879978465</v>
      </c>
      <c r="AA12" s="34">
        <v>-1.8205086636670709</v>
      </c>
      <c r="AB12" s="34">
        <v>-0.25095860996941977</v>
      </c>
      <c r="AC12" s="34">
        <v>-0.7564765065089417</v>
      </c>
      <c r="AD12" s="34">
        <v>0.2686852302468682</v>
      </c>
      <c r="AE12" s="34">
        <v>4.128083143178237</v>
      </c>
      <c r="AF12" s="34">
        <v>-1.7430540147091105</v>
      </c>
      <c r="AG12" s="34">
        <v>-0.2478085031374421</v>
      </c>
      <c r="AH12" s="34">
        <v>-0.8098333396216486</v>
      </c>
      <c r="AI12" s="34">
        <v>0.26747460645159604</v>
      </c>
      <c r="AJ12" s="34">
        <v>2.66259855708886</v>
      </c>
    </row>
    <row r="13" spans="1:36" ht="12.75">
      <c r="A13" t="s">
        <v>20</v>
      </c>
      <c r="B13" s="2">
        <v>-21539172.27908077</v>
      </c>
      <c r="C13" s="2">
        <v>-4459697.338631377</v>
      </c>
      <c r="D13" s="2">
        <v>-18606206.34787721</v>
      </c>
      <c r="E13" s="2">
        <v>-3169371.3501440343</v>
      </c>
      <c r="F13" s="17">
        <v>0</v>
      </c>
      <c r="G13" s="2">
        <v>-21539172.27908077</v>
      </c>
      <c r="H13" s="2">
        <v>-4459697.338631377</v>
      </c>
      <c r="I13" s="2">
        <v>-18606206.34787721</v>
      </c>
      <c r="J13" s="2">
        <v>-3169371.3501440343</v>
      </c>
      <c r="K13" s="17">
        <v>0</v>
      </c>
      <c r="L13" s="2">
        <v>-21539172.27908077</v>
      </c>
      <c r="M13" s="2">
        <v>-4459697.338631377</v>
      </c>
      <c r="N13" s="2">
        <v>-18606206.34787721</v>
      </c>
      <c r="O13" s="2">
        <v>-3169371.3501440343</v>
      </c>
      <c r="P13" s="17">
        <v>0</v>
      </c>
      <c r="Q13" s="2">
        <v>-21539172.27908077</v>
      </c>
      <c r="R13" s="2">
        <v>-5876231.829412626</v>
      </c>
      <c r="S13" s="2">
        <v>-18606206.34787721</v>
      </c>
      <c r="T13" s="2">
        <v>-3169371.3501440343</v>
      </c>
      <c r="U13" s="17">
        <v>0</v>
      </c>
      <c r="V13" s="2">
        <v>-21539172.27908077</v>
      </c>
      <c r="W13" s="2">
        <v>-5876231.829412626</v>
      </c>
      <c r="X13" s="2">
        <v>-18606206.34787721</v>
      </c>
      <c r="Y13" s="2">
        <v>-3169371.3501440343</v>
      </c>
      <c r="Z13" s="17">
        <v>0</v>
      </c>
      <c r="AA13" s="2">
        <v>-21539172.27908077</v>
      </c>
      <c r="AB13" s="2">
        <v>-5876231.829412626</v>
      </c>
      <c r="AC13" s="2">
        <v>-18606206.34787721</v>
      </c>
      <c r="AD13" s="2">
        <v>-3169371.3501440343</v>
      </c>
      <c r="AE13" s="17">
        <v>0</v>
      </c>
      <c r="AF13" s="2">
        <v>-21539172.27908077</v>
      </c>
      <c r="AG13" s="2">
        <v>-5876231.829412626</v>
      </c>
      <c r="AH13" s="2">
        <v>-18606206.34787721</v>
      </c>
      <c r="AI13" s="2">
        <v>-3169371.3501440343</v>
      </c>
      <c r="AJ13" s="17">
        <v>0</v>
      </c>
    </row>
    <row r="14" spans="1:36" ht="12.75">
      <c r="A14" t="s">
        <v>21</v>
      </c>
      <c r="B14" s="2">
        <v>-8458155.34707588</v>
      </c>
      <c r="C14" s="2">
        <v>1866407.47094341</v>
      </c>
      <c r="D14" s="2">
        <v>-3298774.98086394</v>
      </c>
      <c r="E14" s="2">
        <v>2225063.9166928786</v>
      </c>
      <c r="F14" s="17">
        <v>1</v>
      </c>
      <c r="G14" s="2">
        <v>-7538799.71769508</v>
      </c>
      <c r="H14" s="2">
        <v>1866407.47094341</v>
      </c>
      <c r="I14" s="2">
        <v>-2839952.9216441847</v>
      </c>
      <c r="J14" s="2">
        <v>2727299.1660621604</v>
      </c>
      <c r="K14" s="17">
        <v>1</v>
      </c>
      <c r="L14" s="2">
        <v>-6610478.697684199</v>
      </c>
      <c r="M14" s="2">
        <v>1918704.7040556837</v>
      </c>
      <c r="N14" s="2">
        <v>-1838368.1236664802</v>
      </c>
      <c r="O14" s="2">
        <v>2953691.512993866</v>
      </c>
      <c r="P14" s="17">
        <v>1</v>
      </c>
      <c r="Q14" s="2">
        <v>-5335074.843382248</v>
      </c>
      <c r="R14" s="2">
        <v>2509713.8610905614</v>
      </c>
      <c r="S14" s="2">
        <v>940995.3472139072</v>
      </c>
      <c r="T14" s="2">
        <v>3352883.7290033153</v>
      </c>
      <c r="U14" s="17">
        <v>1</v>
      </c>
      <c r="V14" s="2">
        <v>-4327657.757541631</v>
      </c>
      <c r="W14" s="2">
        <v>2509713.8610905614</v>
      </c>
      <c r="X14" s="2">
        <v>1567917.7933229683</v>
      </c>
      <c r="Y14" s="2">
        <v>3617402.350279564</v>
      </c>
      <c r="Z14" s="17">
        <v>1</v>
      </c>
      <c r="AA14" s="2">
        <v>-2905976.5393422055</v>
      </c>
      <c r="AB14" s="2">
        <v>3267580.369774473</v>
      </c>
      <c r="AC14" s="2">
        <v>2091503.14009141</v>
      </c>
      <c r="AD14" s="2">
        <v>4214619.260426968</v>
      </c>
      <c r="AE14" s="17">
        <v>1</v>
      </c>
      <c r="AF14" s="2">
        <v>-1739247.443363725</v>
      </c>
      <c r="AG14" s="2">
        <v>3338878.039252706</v>
      </c>
      <c r="AH14" s="2">
        <v>2864072.005950466</v>
      </c>
      <c r="AI14" s="2">
        <v>4518199.64474718</v>
      </c>
      <c r="AJ14" s="17">
        <v>1</v>
      </c>
    </row>
    <row r="15" spans="1:36" ht="12.75">
      <c r="A15">
        <v>0.0001</v>
      </c>
      <c r="B15" s="2">
        <v>-21539172.27908077</v>
      </c>
      <c r="C15" s="2">
        <v>-4459697.338631377</v>
      </c>
      <c r="D15" s="2">
        <v>-18606206.34787721</v>
      </c>
      <c r="E15" s="2">
        <v>-3169371.3501440343</v>
      </c>
      <c r="F15" s="17">
        <v>0</v>
      </c>
      <c r="G15" s="2">
        <v>-21539172.27908077</v>
      </c>
      <c r="H15" s="2">
        <v>-4459697.338631377</v>
      </c>
      <c r="I15" s="2">
        <v>-18606206.34787721</v>
      </c>
      <c r="J15" s="2">
        <v>-3169371.3501440343</v>
      </c>
      <c r="K15" s="17">
        <v>0</v>
      </c>
      <c r="L15" s="2">
        <v>-21539172.27908077</v>
      </c>
      <c r="M15" s="2">
        <v>-4459697.338631377</v>
      </c>
      <c r="N15" s="2">
        <v>-18606206.34787721</v>
      </c>
      <c r="O15" s="2">
        <v>-3169371.3501440343</v>
      </c>
      <c r="P15" s="17">
        <v>0</v>
      </c>
      <c r="Q15" s="2">
        <v>-19300696.74631158</v>
      </c>
      <c r="R15" s="2">
        <v>-5837282.211308691</v>
      </c>
      <c r="S15" s="2">
        <v>-17540569.586792953</v>
      </c>
      <c r="T15" s="2">
        <v>-3117970.7593280715</v>
      </c>
      <c r="U15" s="17">
        <v>0</v>
      </c>
      <c r="V15" s="2">
        <v>-16839634.64894686</v>
      </c>
      <c r="W15" s="2">
        <v>-5552301.369155993</v>
      </c>
      <c r="X15" s="2">
        <v>-15478385.369215991</v>
      </c>
      <c r="Y15" s="2">
        <v>-2999129.69480228</v>
      </c>
      <c r="Z15" s="17">
        <v>0</v>
      </c>
      <c r="AA15" s="2">
        <v>-15681941.402003104</v>
      </c>
      <c r="AB15" s="2">
        <v>-4952816.729796066</v>
      </c>
      <c r="AC15" s="2">
        <v>-13798084.004487807</v>
      </c>
      <c r="AD15" s="2">
        <v>-2923456.891392783</v>
      </c>
      <c r="AE15" s="17">
        <v>0</v>
      </c>
      <c r="AF15" s="2">
        <v>-14694087.181835812</v>
      </c>
      <c r="AG15" s="2">
        <v>-4799893.611915255</v>
      </c>
      <c r="AH15" s="2">
        <v>-13452904.946098052</v>
      </c>
      <c r="AI15" s="2">
        <v>-2789361.228811128</v>
      </c>
      <c r="AJ15" s="17">
        <v>0</v>
      </c>
    </row>
    <row r="16" spans="1:36" ht="12.75">
      <c r="A16">
        <v>0.0002</v>
      </c>
      <c r="B16" s="2">
        <v>-21539172.27908077</v>
      </c>
      <c r="C16" s="2">
        <v>-4459697.338631377</v>
      </c>
      <c r="D16" s="2">
        <v>-18606206.34787721</v>
      </c>
      <c r="E16" s="2">
        <v>-3169371.3501440343</v>
      </c>
      <c r="F16" s="17">
        <v>0</v>
      </c>
      <c r="G16" s="2">
        <v>-21539172.27908077</v>
      </c>
      <c r="H16" s="2">
        <v>-4459697.338631377</v>
      </c>
      <c r="I16" s="2">
        <v>-18606206.34787721</v>
      </c>
      <c r="J16" s="2">
        <v>-3169371.3501440343</v>
      </c>
      <c r="K16" s="17">
        <v>0</v>
      </c>
      <c r="L16" s="2">
        <v>-20169066.954004403</v>
      </c>
      <c r="M16" s="2">
        <v>-4451815.937349633</v>
      </c>
      <c r="N16" s="2">
        <v>-17953961.29110302</v>
      </c>
      <c r="O16" s="2">
        <v>-3077088.1073293397</v>
      </c>
      <c r="P16" s="17">
        <v>0</v>
      </c>
      <c r="Q16" s="2">
        <v>-16841357.81136098</v>
      </c>
      <c r="R16" s="2">
        <v>-5337027.417062081</v>
      </c>
      <c r="S16" s="2">
        <v>-15489387.948548803</v>
      </c>
      <c r="T16" s="2">
        <v>-2967143.511493616</v>
      </c>
      <c r="U16" s="17">
        <v>0</v>
      </c>
      <c r="V16" s="2">
        <v>-15788034.96627959</v>
      </c>
      <c r="W16" s="2">
        <v>-5054710.189922856</v>
      </c>
      <c r="X16" s="2">
        <v>-13883714.975645952</v>
      </c>
      <c r="Y16" s="2">
        <v>-2858259.8424551743</v>
      </c>
      <c r="Z16" s="17">
        <v>0</v>
      </c>
      <c r="AA16" s="2">
        <v>-14700253.771233244</v>
      </c>
      <c r="AB16" s="2">
        <v>-4747447.188620909</v>
      </c>
      <c r="AC16" s="2">
        <v>-13453004.258688238</v>
      </c>
      <c r="AD16" s="2">
        <v>-2749530.9696288067</v>
      </c>
      <c r="AE16" s="17">
        <v>0</v>
      </c>
      <c r="AF16" s="2">
        <v>-13351567.791108813</v>
      </c>
      <c r="AG16" s="2">
        <v>-4543440.608211601</v>
      </c>
      <c r="AH16" s="2">
        <v>-12702395.20800451</v>
      </c>
      <c r="AI16" s="2">
        <v>-2604734.954240021</v>
      </c>
      <c r="AJ16" s="17">
        <v>0</v>
      </c>
    </row>
    <row r="17" spans="1:36" ht="12.75">
      <c r="A17">
        <v>0.00030000000000000003</v>
      </c>
      <c r="B17" s="2">
        <v>-21539172.27908077</v>
      </c>
      <c r="C17" s="2">
        <v>-4459697.338631377</v>
      </c>
      <c r="D17" s="2">
        <v>-18606206.34787721</v>
      </c>
      <c r="E17" s="2">
        <v>-3169371.3501440343</v>
      </c>
      <c r="F17" s="17">
        <v>0</v>
      </c>
      <c r="G17" s="2">
        <v>-21054267.804800756</v>
      </c>
      <c r="H17" s="2">
        <v>-4456907.971511078</v>
      </c>
      <c r="I17" s="2">
        <v>-18375365.301887404</v>
      </c>
      <c r="J17" s="2">
        <v>-3091576.471292625</v>
      </c>
      <c r="K17" s="17">
        <v>0</v>
      </c>
      <c r="L17" s="2">
        <v>-18346808.676362995</v>
      </c>
      <c r="M17" s="2">
        <v>-4441333.5689782305</v>
      </c>
      <c r="N17" s="2">
        <v>-17086466.703640405</v>
      </c>
      <c r="O17" s="2">
        <v>-2954350.1688447227</v>
      </c>
      <c r="P17" s="17">
        <v>0</v>
      </c>
      <c r="Q17" s="2">
        <v>-16302323.904594641</v>
      </c>
      <c r="R17" s="2">
        <v>-4662500.819633297</v>
      </c>
      <c r="S17" s="2">
        <v>-14230755.791313158</v>
      </c>
      <c r="T17" s="2">
        <v>-2858292.3624509065</v>
      </c>
      <c r="U17" s="17">
        <v>0</v>
      </c>
      <c r="V17" s="2">
        <v>-15671361.081953123</v>
      </c>
      <c r="W17" s="2">
        <v>-4804635.1673052255</v>
      </c>
      <c r="X17" s="2">
        <v>-13764210.739429412</v>
      </c>
      <c r="Y17" s="2">
        <v>-2802829.362741285</v>
      </c>
      <c r="Z17" s="17">
        <v>0</v>
      </c>
      <c r="AA17" s="2">
        <v>-13835925.64517229</v>
      </c>
      <c r="AB17" s="2">
        <v>-4446386.353133293</v>
      </c>
      <c r="AC17" s="2">
        <v>-13084545.89313706</v>
      </c>
      <c r="AD17" s="2">
        <v>-2633359.8102295296</v>
      </c>
      <c r="AE17" s="17">
        <v>0</v>
      </c>
      <c r="AF17" s="2">
        <v>-12996915.602448957</v>
      </c>
      <c r="AG17" s="2">
        <v>-4371939.928735027</v>
      </c>
      <c r="AH17" s="2">
        <v>-12164008.80810378</v>
      </c>
      <c r="AI17" s="2">
        <v>-2528842.5028445055</v>
      </c>
      <c r="AJ17" s="17">
        <v>0</v>
      </c>
    </row>
    <row r="18" spans="1:36" ht="12.75">
      <c r="A18">
        <v>0.0004</v>
      </c>
      <c r="B18" s="2">
        <v>-21539172.27908077</v>
      </c>
      <c r="C18" s="2">
        <v>-4459697.338631377</v>
      </c>
      <c r="D18" s="2">
        <v>-18606206.34787721</v>
      </c>
      <c r="E18" s="2">
        <v>-3169371.3501440343</v>
      </c>
      <c r="F18" s="17">
        <v>0</v>
      </c>
      <c r="G18" s="2">
        <v>-20134495.903305266</v>
      </c>
      <c r="H18" s="2">
        <v>-4451617.070650625</v>
      </c>
      <c r="I18" s="2">
        <v>-17937503.580507126</v>
      </c>
      <c r="J18" s="2">
        <v>-2944014.327730197</v>
      </c>
      <c r="K18" s="17">
        <v>0</v>
      </c>
      <c r="L18" s="2">
        <v>-16958840.563095324</v>
      </c>
      <c r="M18" s="2">
        <v>-4431079.145492208</v>
      </c>
      <c r="N18" s="2">
        <v>-16239528.089489425</v>
      </c>
      <c r="O18" s="2">
        <v>-2861311.8163237944</v>
      </c>
      <c r="P18" s="17">
        <v>0</v>
      </c>
      <c r="Q18" s="2">
        <v>-15790279.693251701</v>
      </c>
      <c r="R18" s="2">
        <v>-4447440.869971454</v>
      </c>
      <c r="S18" s="2">
        <v>-13885522.986691685</v>
      </c>
      <c r="T18" s="2">
        <v>-2850088.9494651523</v>
      </c>
      <c r="U18" s="17">
        <v>0</v>
      </c>
      <c r="V18" s="2">
        <v>-15275137.661581447</v>
      </c>
      <c r="W18" s="2">
        <v>-4555570.806056432</v>
      </c>
      <c r="X18" s="2">
        <v>-13689037.665897863</v>
      </c>
      <c r="Y18" s="2">
        <v>-2744391.446507617</v>
      </c>
      <c r="Z18" s="17">
        <v>0</v>
      </c>
      <c r="AA18" s="2">
        <v>-13352241.771604743</v>
      </c>
      <c r="AB18" s="2">
        <v>-4378675.909173283</v>
      </c>
      <c r="AC18" s="2">
        <v>-12705707.746681312</v>
      </c>
      <c r="AD18" s="2">
        <v>-2548877.012295236</v>
      </c>
      <c r="AE18" s="17">
        <v>0</v>
      </c>
      <c r="AF18" s="2">
        <v>-12716807.676933402</v>
      </c>
      <c r="AG18" s="2">
        <v>-4265908.388684269</v>
      </c>
      <c r="AH18" s="2">
        <v>-11775543.368448926</v>
      </c>
      <c r="AI18" s="2">
        <v>-2477759.7965028947</v>
      </c>
      <c r="AJ18" s="17">
        <v>0</v>
      </c>
    </row>
    <row r="19" spans="1:36" ht="12.75">
      <c r="A19">
        <v>0.0005</v>
      </c>
      <c r="B19" s="2">
        <v>-21539172.27908077</v>
      </c>
      <c r="C19" s="2">
        <v>-4459697.338631377</v>
      </c>
      <c r="D19" s="2">
        <v>-18606206.34787721</v>
      </c>
      <c r="E19" s="2">
        <v>-3169371.3501440343</v>
      </c>
      <c r="F19" s="17">
        <v>0</v>
      </c>
      <c r="G19" s="2">
        <v>-19214724.001809776</v>
      </c>
      <c r="H19" s="2">
        <v>-4446326.169790172</v>
      </c>
      <c r="I19" s="2">
        <v>-17499641.859126844</v>
      </c>
      <c r="J19" s="2">
        <v>-2796452.184167769</v>
      </c>
      <c r="K19" s="17">
        <v>0</v>
      </c>
      <c r="L19" s="2">
        <v>-16835572.90897071</v>
      </c>
      <c r="M19" s="2">
        <v>-4421488.522443884</v>
      </c>
      <c r="N19" s="2">
        <v>-15452450.717931507</v>
      </c>
      <c r="O19" s="2">
        <v>-2854761.9065213413</v>
      </c>
      <c r="P19" s="17">
        <v>0</v>
      </c>
      <c r="Q19" s="2">
        <v>-15682092.649935288</v>
      </c>
      <c r="R19" s="2">
        <v>-4422505.999926545</v>
      </c>
      <c r="S19" s="2">
        <v>-13798220.843709592</v>
      </c>
      <c r="T19" s="2">
        <v>-2771593.1173031107</v>
      </c>
      <c r="U19" s="17">
        <v>0</v>
      </c>
      <c r="V19" s="2">
        <v>-14721874.899490906</v>
      </c>
      <c r="W19" s="2">
        <v>-4422781.317363029</v>
      </c>
      <c r="X19" s="2">
        <v>-13453352.465794569</v>
      </c>
      <c r="Y19" s="2">
        <v>-2655430.3292940566</v>
      </c>
      <c r="Z19" s="17">
        <v>0</v>
      </c>
      <c r="AA19" s="2">
        <v>-13195275.97529301</v>
      </c>
      <c r="AB19" s="2">
        <v>-4326350.612472332</v>
      </c>
      <c r="AC19" s="2">
        <v>-12472541.567562718</v>
      </c>
      <c r="AD19" s="2">
        <v>-2488161.2768595875</v>
      </c>
      <c r="AE19" s="17">
        <v>0</v>
      </c>
      <c r="AF19" s="2">
        <v>-12363951.634648759</v>
      </c>
      <c r="AG19" s="2">
        <v>-4190555.83406712</v>
      </c>
      <c r="AH19" s="2">
        <v>-11500940.995090112</v>
      </c>
      <c r="AI19" s="2">
        <v>-2461265.692834568</v>
      </c>
      <c r="AJ19" s="17">
        <v>0</v>
      </c>
    </row>
    <row r="20" spans="1:36" ht="12.75">
      <c r="A20">
        <v>0.0006000000000000001</v>
      </c>
      <c r="B20" s="2">
        <v>-21106124.380849462</v>
      </c>
      <c r="C20" s="2">
        <v>-4457206.2715595905</v>
      </c>
      <c r="D20" s="2">
        <v>-18400051.867781248</v>
      </c>
      <c r="E20" s="2">
        <v>-3096486.0687715</v>
      </c>
      <c r="F20" s="17">
        <v>0</v>
      </c>
      <c r="G20" s="2">
        <v>-18294952.100314286</v>
      </c>
      <c r="H20" s="2">
        <v>-4441035.268929719</v>
      </c>
      <c r="I20" s="2">
        <v>-17061780.13774656</v>
      </c>
      <c r="J20" s="2">
        <v>-2648890.0406053406</v>
      </c>
      <c r="K20" s="17">
        <v>0</v>
      </c>
      <c r="L20" s="2">
        <v>-16712305.254846098</v>
      </c>
      <c r="M20" s="2">
        <v>-4411897.89939556</v>
      </c>
      <c r="N20" s="2">
        <v>-14665373.34637359</v>
      </c>
      <c r="O20" s="2">
        <v>-2848211.996718888</v>
      </c>
      <c r="P20" s="17">
        <v>0</v>
      </c>
      <c r="Q20" s="2">
        <v>-15671676.290637176</v>
      </c>
      <c r="R20" s="2">
        <v>-4403397.197146237</v>
      </c>
      <c r="S20" s="2">
        <v>-13765365.65726462</v>
      </c>
      <c r="T20" s="2">
        <v>-2590455.018514593</v>
      </c>
      <c r="U20" s="17">
        <v>0</v>
      </c>
      <c r="V20" s="2">
        <v>-14381110.486765807</v>
      </c>
      <c r="W20" s="2">
        <v>-4389356.553780372</v>
      </c>
      <c r="X20" s="2">
        <v>-13289284.50861242</v>
      </c>
      <c r="Y20" s="2">
        <v>-2539266.9331923504</v>
      </c>
      <c r="Z20" s="17">
        <v>0</v>
      </c>
      <c r="AA20" s="2">
        <v>-12997431.610436637</v>
      </c>
      <c r="AB20" s="2">
        <v>-4276489.7187942155</v>
      </c>
      <c r="AC20" s="2">
        <v>-12168525.192120284</v>
      </c>
      <c r="AD20" s="2">
        <v>-2462071.9628367615</v>
      </c>
      <c r="AE20" s="17">
        <v>0</v>
      </c>
      <c r="AF20" s="2">
        <v>-12229238.596186478</v>
      </c>
      <c r="AG20" s="2">
        <v>-4146730.365119055</v>
      </c>
      <c r="AH20" s="2">
        <v>-11126035.237015167</v>
      </c>
      <c r="AI20" s="2">
        <v>-2422463.7918830505</v>
      </c>
      <c r="AJ20" s="17">
        <v>0</v>
      </c>
    </row>
    <row r="21" spans="1:36" ht="12.75">
      <c r="A21">
        <v>0.0007</v>
      </c>
      <c r="B21" s="2">
        <v>-20654881.1927765</v>
      </c>
      <c r="C21" s="2">
        <v>-4454610.537804116</v>
      </c>
      <c r="D21" s="2">
        <v>-18185235.43474008</v>
      </c>
      <c r="E21" s="2">
        <v>-3020538.380618608</v>
      </c>
      <c r="F21" s="17">
        <v>0</v>
      </c>
      <c r="G21" s="2">
        <v>-17375180.1988188</v>
      </c>
      <c r="H21" s="2">
        <v>-4435744.368069265</v>
      </c>
      <c r="I21" s="2">
        <v>-16623918.41636628</v>
      </c>
      <c r="J21" s="2">
        <v>-2501327.897042912</v>
      </c>
      <c r="K21" s="17">
        <v>0</v>
      </c>
      <c r="L21" s="2">
        <v>-16439743.149472035</v>
      </c>
      <c r="M21" s="2">
        <v>-4405427.720938919</v>
      </c>
      <c r="N21" s="2">
        <v>-14319358.931065561</v>
      </c>
      <c r="O21" s="2">
        <v>-2722811.9569712826</v>
      </c>
      <c r="P21" s="17">
        <v>0</v>
      </c>
      <c r="Q21" s="2">
        <v>-15528894.312613215</v>
      </c>
      <c r="R21" s="2">
        <v>-4389268.4747349555</v>
      </c>
      <c r="S21" s="2">
        <v>-13713354.102793217</v>
      </c>
      <c r="T21" s="2">
        <v>-2471496.18306878</v>
      </c>
      <c r="U21" s="17">
        <v>0</v>
      </c>
      <c r="V21" s="2">
        <v>-14061303.205605943</v>
      </c>
      <c r="W21" s="2">
        <v>-4378841.2079944825</v>
      </c>
      <c r="X21" s="2">
        <v>-13143940.88591824</v>
      </c>
      <c r="Y21" s="2">
        <v>-2476425.6759879426</v>
      </c>
      <c r="Z21" s="17">
        <v>0</v>
      </c>
      <c r="AA21" s="2">
        <v>-12781147.112163186</v>
      </c>
      <c r="AB21" s="2">
        <v>-4221375.986633317</v>
      </c>
      <c r="AC21" s="2">
        <v>-11882893.33828262</v>
      </c>
      <c r="AD21" s="2">
        <v>-2421323.1832596823</v>
      </c>
      <c r="AE21" s="17">
        <v>0</v>
      </c>
      <c r="AF21" s="2">
        <v>-12026997.45521274</v>
      </c>
      <c r="AG21" s="2">
        <v>-4083299.784524886</v>
      </c>
      <c r="AH21" s="2">
        <v>-10941700.198849598</v>
      </c>
      <c r="AI21" s="2">
        <v>-2385880.9111297964</v>
      </c>
      <c r="AJ21" s="17">
        <v>0</v>
      </c>
    </row>
    <row r="22" spans="1:36" ht="12.75">
      <c r="A22">
        <v>0.0008</v>
      </c>
      <c r="B22" s="2">
        <v>-20203638.00470354</v>
      </c>
      <c r="C22" s="2">
        <v>-4452014.804048642</v>
      </c>
      <c r="D22" s="2">
        <v>-17970419.001698915</v>
      </c>
      <c r="E22" s="2">
        <v>-2944590.6924657156</v>
      </c>
      <c r="F22" s="17">
        <v>0</v>
      </c>
      <c r="G22" s="2">
        <v>-16954163.407971274</v>
      </c>
      <c r="H22" s="2">
        <v>-4430715.247663116</v>
      </c>
      <c r="I22" s="2">
        <v>-16209663.945586078</v>
      </c>
      <c r="J22" s="2">
        <v>-2438227.2907487755</v>
      </c>
      <c r="K22" s="17">
        <v>0</v>
      </c>
      <c r="L22" s="2">
        <v>-16119870.113458764</v>
      </c>
      <c r="M22" s="2">
        <v>-4399946.401320669</v>
      </c>
      <c r="N22" s="2">
        <v>-14113115.945680248</v>
      </c>
      <c r="O22" s="2">
        <v>-2559748.6939274487</v>
      </c>
      <c r="P22" s="17">
        <v>0</v>
      </c>
      <c r="Q22" s="2">
        <v>-15279444.427614156</v>
      </c>
      <c r="R22" s="2">
        <v>-4380417.827424129</v>
      </c>
      <c r="S22" s="2">
        <v>-13689347.881939773</v>
      </c>
      <c r="T22" s="2">
        <v>-2453190.521706898</v>
      </c>
      <c r="U22" s="17">
        <v>0</v>
      </c>
      <c r="V22" s="2">
        <v>-13713999.94000984</v>
      </c>
      <c r="W22" s="2">
        <v>-4365848.568088829</v>
      </c>
      <c r="X22" s="2">
        <v>-13011359.007533431</v>
      </c>
      <c r="Y22" s="2">
        <v>-2453634.9142216654</v>
      </c>
      <c r="Z22" s="17">
        <v>0</v>
      </c>
      <c r="AA22" s="2">
        <v>-12719517.33642154</v>
      </c>
      <c r="AB22" s="2">
        <v>-4193580.840254598</v>
      </c>
      <c r="AC22" s="2">
        <v>-11775958.55731165</v>
      </c>
      <c r="AD22" s="2">
        <v>-2387819.0937034264</v>
      </c>
      <c r="AE22" s="17">
        <v>0</v>
      </c>
      <c r="AF22" s="2">
        <v>-11841602.822798515</v>
      </c>
      <c r="AG22" s="2">
        <v>-4044841.26988867</v>
      </c>
      <c r="AH22" s="2">
        <v>-10828877.748414166</v>
      </c>
      <c r="AI22" s="2">
        <v>-2365349.67121604</v>
      </c>
      <c r="AJ22" s="17">
        <v>0</v>
      </c>
    </row>
    <row r="23" spans="1:36" ht="12.75">
      <c r="A23">
        <v>0.0009000000000000001</v>
      </c>
      <c r="B23" s="2">
        <v>-19752394.816630583</v>
      </c>
      <c r="C23" s="2">
        <v>-4449419.070293167</v>
      </c>
      <c r="D23" s="2">
        <v>-17755602.56865775</v>
      </c>
      <c r="E23" s="2">
        <v>-2868643.004312823</v>
      </c>
      <c r="F23" s="17">
        <v>0</v>
      </c>
      <c r="G23" s="2">
        <v>-16891944.93651846</v>
      </c>
      <c r="H23" s="2">
        <v>-4425874.448910317</v>
      </c>
      <c r="I23" s="2">
        <v>-15812392.241819201</v>
      </c>
      <c r="J23" s="2">
        <v>-2435887.280142543</v>
      </c>
      <c r="K23" s="17">
        <v>0</v>
      </c>
      <c r="L23" s="2">
        <v>-15863032.89779422</v>
      </c>
      <c r="M23" s="2">
        <v>-4394333.766279023</v>
      </c>
      <c r="N23" s="2">
        <v>-13944121.916120352</v>
      </c>
      <c r="O23" s="2">
        <v>-2438368.4783323365</v>
      </c>
      <c r="P23" s="17">
        <v>0</v>
      </c>
      <c r="Q23" s="2">
        <v>-15051766.432933914</v>
      </c>
      <c r="R23" s="2">
        <v>-4378840.610528864</v>
      </c>
      <c r="S23" s="2">
        <v>-13584855.599052642</v>
      </c>
      <c r="T23" s="2">
        <v>-2434624.6928174193</v>
      </c>
      <c r="U23" s="17">
        <v>0</v>
      </c>
      <c r="V23" s="2">
        <v>-13546193.106021775</v>
      </c>
      <c r="W23" s="2">
        <v>-4350836.640951318</v>
      </c>
      <c r="X23" s="2">
        <v>-12839366.070205325</v>
      </c>
      <c r="Y23" s="2">
        <v>-2431017.9967513033</v>
      </c>
      <c r="Z23" s="17">
        <v>0</v>
      </c>
      <c r="AA23" s="2">
        <v>-12620864.74314274</v>
      </c>
      <c r="AB23" s="2">
        <v>-4183088.6732444316</v>
      </c>
      <c r="AC23" s="2">
        <v>-11603426.663972484</v>
      </c>
      <c r="AD23" s="2">
        <v>-2359931.2462188257</v>
      </c>
      <c r="AE23" s="17">
        <v>0</v>
      </c>
      <c r="AF23" s="2">
        <v>-11587307.835750503</v>
      </c>
      <c r="AG23" s="2">
        <v>-4011778.786805514</v>
      </c>
      <c r="AH23" s="2">
        <v>-10674857.12342428</v>
      </c>
      <c r="AI23" s="2">
        <v>-2351339.713825571</v>
      </c>
      <c r="AJ23" s="17">
        <v>0</v>
      </c>
    </row>
    <row r="24" spans="1:36" ht="12.75">
      <c r="A24">
        <v>0.001</v>
      </c>
      <c r="B24" s="2">
        <v>-19301151.628557622</v>
      </c>
      <c r="C24" s="2">
        <v>-4446823.336537692</v>
      </c>
      <c r="D24" s="2">
        <v>-17540786.135616582</v>
      </c>
      <c r="E24" s="2">
        <v>-2792695.316159931</v>
      </c>
      <c r="F24" s="17">
        <v>0</v>
      </c>
      <c r="G24" s="2">
        <v>-16829726.46506565</v>
      </c>
      <c r="H24" s="2">
        <v>-4421033.650157519</v>
      </c>
      <c r="I24" s="2">
        <v>-15415120.538052324</v>
      </c>
      <c r="J24" s="2">
        <v>-2433547.26953631</v>
      </c>
      <c r="K24" s="17">
        <v>0</v>
      </c>
      <c r="L24" s="2">
        <v>-15782743.824131044</v>
      </c>
      <c r="M24" s="2">
        <v>-4388353.348381724</v>
      </c>
      <c r="N24" s="2">
        <v>-13879453.235323867</v>
      </c>
      <c r="O24" s="2">
        <v>-2433732.4335803245</v>
      </c>
      <c r="P24" s="17">
        <v>0</v>
      </c>
      <c r="Q24" s="2">
        <v>-14732533.202153133</v>
      </c>
      <c r="R24" s="2">
        <v>-4373416.394158303</v>
      </c>
      <c r="S24" s="2">
        <v>-13453524.117185015</v>
      </c>
      <c r="T24" s="2">
        <v>-2417807.9956425773</v>
      </c>
      <c r="U24" s="17">
        <v>0</v>
      </c>
      <c r="V24" s="2">
        <v>-13354604.863713933</v>
      </c>
      <c r="W24" s="2">
        <v>-4308918.231470007</v>
      </c>
      <c r="X24" s="2">
        <v>-12717322.079819731</v>
      </c>
      <c r="Y24" s="2">
        <v>-2404954.302887338</v>
      </c>
      <c r="Z24" s="17">
        <v>0</v>
      </c>
      <c r="AA24" s="2">
        <v>-12368261.278867112</v>
      </c>
      <c r="AB24" s="2">
        <v>-4153292.215209936</v>
      </c>
      <c r="AC24" s="2">
        <v>-11502824.661739772</v>
      </c>
      <c r="AD24" s="2">
        <v>-2331283.984278555</v>
      </c>
      <c r="AE24" s="17">
        <v>0</v>
      </c>
      <c r="AF24" s="2">
        <v>-11374573.371236214</v>
      </c>
      <c r="AG24" s="2">
        <v>-3965013.696518857</v>
      </c>
      <c r="AH24" s="2">
        <v>-10570262.670884637</v>
      </c>
      <c r="AI24" s="2">
        <v>-2324289.3788769697</v>
      </c>
      <c r="AJ24" s="17">
        <v>0</v>
      </c>
    </row>
    <row r="25" spans="1:36" ht="12.75">
      <c r="A25">
        <v>0.002</v>
      </c>
      <c r="B25" s="2">
        <v>-16841419.352875773</v>
      </c>
      <c r="C25" s="2">
        <v>-4421943.39473025</v>
      </c>
      <c r="D25" s="2">
        <v>-15489780.89781069</v>
      </c>
      <c r="E25" s="2">
        <v>-2365420.520800807</v>
      </c>
      <c r="F25" s="17">
        <v>0</v>
      </c>
      <c r="G25" s="2">
        <v>-15775127.786189953</v>
      </c>
      <c r="H25" s="2">
        <v>-4387786.059614631</v>
      </c>
      <c r="I25" s="2">
        <v>-13873318.912132988</v>
      </c>
      <c r="J25" s="2">
        <v>-2374616.6509150756</v>
      </c>
      <c r="K25" s="17">
        <v>0</v>
      </c>
      <c r="L25" s="2">
        <v>-15264985.998790067</v>
      </c>
      <c r="M25" s="2">
        <v>-4365474.4931616895</v>
      </c>
      <c r="N25" s="2">
        <v>-13688306.442370506</v>
      </c>
      <c r="O25" s="2">
        <v>-2337050.0162484236</v>
      </c>
      <c r="P25" s="17">
        <v>0</v>
      </c>
      <c r="Q25" s="2">
        <v>-13355769.7682748</v>
      </c>
      <c r="R25" s="2">
        <v>-4270071.638728117</v>
      </c>
      <c r="S25" s="2">
        <v>-12723047.455310501</v>
      </c>
      <c r="T25" s="2">
        <v>-2296545.15376491</v>
      </c>
      <c r="U25" s="17">
        <v>0</v>
      </c>
      <c r="V25" s="2">
        <v>-12729017.870923156</v>
      </c>
      <c r="W25" s="2">
        <v>-4180216.7777727693</v>
      </c>
      <c r="X25" s="2">
        <v>-11777414.281225402</v>
      </c>
      <c r="Y25" s="2">
        <v>-2260384.1312907124</v>
      </c>
      <c r="Z25" s="17">
        <v>0</v>
      </c>
      <c r="AA25" s="2">
        <v>-11374932.922905512</v>
      </c>
      <c r="AB25" s="2">
        <v>-3834473.856753932</v>
      </c>
      <c r="AC25" s="2">
        <v>-10570365.17604844</v>
      </c>
      <c r="AD25" s="2">
        <v>-2195366.498217649</v>
      </c>
      <c r="AE25" s="17">
        <v>0</v>
      </c>
      <c r="AF25" s="2">
        <v>-10626088.02594945</v>
      </c>
      <c r="AG25" s="2">
        <v>-3675305.690784999</v>
      </c>
      <c r="AH25" s="2">
        <v>-9756689.777359856</v>
      </c>
      <c r="AI25" s="2">
        <v>-2176735.845799664</v>
      </c>
      <c r="AJ25" s="17">
        <v>0</v>
      </c>
    </row>
    <row r="26" spans="1:36" ht="12.75">
      <c r="A26">
        <v>0.003</v>
      </c>
      <c r="B26" s="2">
        <v>-16302563.450053463</v>
      </c>
      <c r="C26" s="2">
        <v>-4403077.020213968</v>
      </c>
      <c r="D26" s="2">
        <v>-14230910.241876353</v>
      </c>
      <c r="E26" s="2">
        <v>-2280243.118246193</v>
      </c>
      <c r="F26" s="17">
        <v>0</v>
      </c>
      <c r="G26" s="2">
        <v>-15669548.632019812</v>
      </c>
      <c r="H26" s="2">
        <v>-4378567.568741074</v>
      </c>
      <c r="I26" s="2">
        <v>-13757569.961876972</v>
      </c>
      <c r="J26" s="2">
        <v>-2315416.9128991365</v>
      </c>
      <c r="K26" s="17">
        <v>0</v>
      </c>
      <c r="L26" s="2">
        <v>-14367480.269931467</v>
      </c>
      <c r="M26" s="2">
        <v>-4307434.142489419</v>
      </c>
      <c r="N26" s="2">
        <v>-13283323.359816145</v>
      </c>
      <c r="O26" s="2">
        <v>-2200519.369722533</v>
      </c>
      <c r="P26" s="17">
        <v>0</v>
      </c>
      <c r="Q26" s="2">
        <v>-13000132.689285725</v>
      </c>
      <c r="R26" s="2">
        <v>-4188808.2193801887</v>
      </c>
      <c r="S26" s="2">
        <v>-12192166.510922724</v>
      </c>
      <c r="T26" s="2">
        <v>-2151216.3272900507</v>
      </c>
      <c r="U26" s="17">
        <v>0</v>
      </c>
      <c r="V26" s="2">
        <v>-12237746.439882915</v>
      </c>
      <c r="W26" s="2">
        <v>-4058948.9735578317</v>
      </c>
      <c r="X26" s="2">
        <v>-11134578.917577881</v>
      </c>
      <c r="Y26" s="2">
        <v>-2166517.7660449506</v>
      </c>
      <c r="Z26" s="17">
        <v>0</v>
      </c>
      <c r="AA26" s="2">
        <v>-10936624.625751318</v>
      </c>
      <c r="AB26" s="2">
        <v>-3722019.533829633</v>
      </c>
      <c r="AC26" s="2">
        <v>-10068966.288973255</v>
      </c>
      <c r="AD26" s="2">
        <v>-2128393.7327516945</v>
      </c>
      <c r="AE26" s="17">
        <v>0</v>
      </c>
      <c r="AF26" s="2">
        <v>-10068214.643041879</v>
      </c>
      <c r="AG26" s="2">
        <v>-3472195.1180605227</v>
      </c>
      <c r="AH26" s="2">
        <v>-9246698.626870055</v>
      </c>
      <c r="AI26" s="2">
        <v>-2106241.7933247266</v>
      </c>
      <c r="AJ26" s="17">
        <v>0</v>
      </c>
    </row>
    <row r="27" spans="1:36" ht="12.75">
      <c r="A27">
        <v>0.004</v>
      </c>
      <c r="B27" s="2">
        <v>-15790359.862072134</v>
      </c>
      <c r="C27" s="2">
        <v>-4388920.637148817</v>
      </c>
      <c r="D27" s="2">
        <v>-13885587.558514746</v>
      </c>
      <c r="E27" s="2">
        <v>-2203508.217261886</v>
      </c>
      <c r="F27" s="17">
        <v>0</v>
      </c>
      <c r="G27" s="2">
        <v>-15250373.756893381</v>
      </c>
      <c r="H27" s="2">
        <v>-4365170.757109738</v>
      </c>
      <c r="I27" s="2">
        <v>-13687253.923656885</v>
      </c>
      <c r="J27" s="2">
        <v>-2196334.9831674383</v>
      </c>
      <c r="K27" s="17">
        <v>0</v>
      </c>
      <c r="L27" s="2">
        <v>-13696191.306184433</v>
      </c>
      <c r="M27" s="2">
        <v>-4276481.100951868</v>
      </c>
      <c r="N27" s="2">
        <v>-13002270.52398028</v>
      </c>
      <c r="O27" s="2">
        <v>-2123595.193961934</v>
      </c>
      <c r="P27" s="17">
        <v>0</v>
      </c>
      <c r="Q27" s="2">
        <v>-12733701.233001417</v>
      </c>
      <c r="R27" s="2">
        <v>-4118112.2865604134</v>
      </c>
      <c r="S27" s="2">
        <v>-11778131.891605418</v>
      </c>
      <c r="T27" s="2">
        <v>-2095288.3359474656</v>
      </c>
      <c r="U27" s="17">
        <v>0</v>
      </c>
      <c r="V27" s="2">
        <v>-11866875.858135166</v>
      </c>
      <c r="W27" s="2">
        <v>-3824851.92519713</v>
      </c>
      <c r="X27" s="2">
        <v>-10829686.115575055</v>
      </c>
      <c r="Y27" s="2">
        <v>-2105531.6231726087</v>
      </c>
      <c r="Z27" s="17">
        <v>0</v>
      </c>
      <c r="AA27" s="2">
        <v>-10626968.31300239</v>
      </c>
      <c r="AB27" s="2">
        <v>-3580969.435484387</v>
      </c>
      <c r="AC27" s="2">
        <v>-9763309.450736525</v>
      </c>
      <c r="AD27" s="2">
        <v>-2075797.872740743</v>
      </c>
      <c r="AE27" s="17">
        <v>0</v>
      </c>
      <c r="AF27" s="2">
        <v>-9713383.257691728</v>
      </c>
      <c r="AG27" s="2">
        <v>-3356748.129353765</v>
      </c>
      <c r="AH27" s="2">
        <v>-8936909.218453256</v>
      </c>
      <c r="AI27" s="2">
        <v>-2048574.1232550547</v>
      </c>
      <c r="AJ27" s="17">
        <v>0</v>
      </c>
    </row>
    <row r="28" spans="1:36" ht="12.75">
      <c r="A28">
        <v>0.005</v>
      </c>
      <c r="B28" s="2">
        <v>-15682094.433519395</v>
      </c>
      <c r="C28" s="2">
        <v>-4380388.043097066</v>
      </c>
      <c r="D28" s="2">
        <v>-13798222.457379662</v>
      </c>
      <c r="E28" s="2">
        <v>-2151648.9089154867</v>
      </c>
      <c r="F28" s="17">
        <v>0</v>
      </c>
      <c r="G28" s="2">
        <v>-14660589.659183094</v>
      </c>
      <c r="H28" s="2">
        <v>-4347007.7548045255</v>
      </c>
      <c r="I28" s="2">
        <v>-13452365.470299508</v>
      </c>
      <c r="J28" s="2">
        <v>-2128665.1546533424</v>
      </c>
      <c r="K28" s="17">
        <v>0</v>
      </c>
      <c r="L28" s="2">
        <v>-13351859.01724903</v>
      </c>
      <c r="M28" s="2">
        <v>-4219931.105724387</v>
      </c>
      <c r="N28" s="2">
        <v>-12703826.551877202</v>
      </c>
      <c r="O28" s="2">
        <v>-2095511.4726107223</v>
      </c>
      <c r="P28" s="17">
        <v>0</v>
      </c>
      <c r="Q28" s="2">
        <v>-12390820.40415825</v>
      </c>
      <c r="R28" s="2">
        <v>-3826930.9021850605</v>
      </c>
      <c r="S28" s="2">
        <v>-11512684.842720712</v>
      </c>
      <c r="T28" s="2">
        <v>-2048446.399085692</v>
      </c>
      <c r="U28" s="17">
        <v>0</v>
      </c>
      <c r="V28" s="2">
        <v>-11376958.420773424</v>
      </c>
      <c r="W28" s="2">
        <v>-3775577.3663797677</v>
      </c>
      <c r="X28" s="2">
        <v>-10570764.961151378</v>
      </c>
      <c r="Y28" s="2">
        <v>-2057916.9011082952</v>
      </c>
      <c r="Z28" s="17">
        <v>0</v>
      </c>
      <c r="AA28" s="2">
        <v>-10325199.6005153</v>
      </c>
      <c r="AB28" s="2">
        <v>-3460358.4320543855</v>
      </c>
      <c r="AC28" s="2">
        <v>-9485734.693637855</v>
      </c>
      <c r="AD28" s="2">
        <v>-2021623.3989683571</v>
      </c>
      <c r="AE28" s="17">
        <v>0</v>
      </c>
      <c r="AF28" s="2">
        <v>-9408547.136531811</v>
      </c>
      <c r="AG28" s="2">
        <v>-3259115.597723753</v>
      </c>
      <c r="AH28" s="2">
        <v>-8689135.306871135</v>
      </c>
      <c r="AI28" s="2">
        <v>-2000235.6390177873</v>
      </c>
      <c r="AJ28" s="17">
        <v>0</v>
      </c>
    </row>
    <row r="29" spans="1:36" ht="12.75">
      <c r="A29">
        <v>0.006</v>
      </c>
      <c r="B29" s="2">
        <v>-15671687.548090179</v>
      </c>
      <c r="C29" s="2">
        <v>-4378794.605676216</v>
      </c>
      <c r="D29" s="2">
        <v>-13765406.904330162</v>
      </c>
      <c r="E29" s="2">
        <v>-2093192.0971867212</v>
      </c>
      <c r="F29" s="17">
        <v>0</v>
      </c>
      <c r="G29" s="2">
        <v>-14347861.018427491</v>
      </c>
      <c r="H29" s="2">
        <v>-4306024.25795786</v>
      </c>
      <c r="I29" s="2">
        <v>-13274742.918366961</v>
      </c>
      <c r="J29" s="2">
        <v>-2074933.7540097488</v>
      </c>
      <c r="K29" s="17">
        <v>0</v>
      </c>
      <c r="L29" s="2">
        <v>-13229732.304975118</v>
      </c>
      <c r="M29" s="2">
        <v>-4191865.1957655423</v>
      </c>
      <c r="N29" s="2">
        <v>-12566472.723503666</v>
      </c>
      <c r="O29" s="2">
        <v>-2053518.8694976193</v>
      </c>
      <c r="P29" s="17">
        <v>0</v>
      </c>
      <c r="Q29" s="2">
        <v>-12241009.72239662</v>
      </c>
      <c r="R29" s="2">
        <v>-3808177.5288255555</v>
      </c>
      <c r="S29" s="2">
        <v>-11137855.945738923</v>
      </c>
      <c r="T29" s="2">
        <v>-1999412.5742589587</v>
      </c>
      <c r="U29" s="17">
        <v>0</v>
      </c>
      <c r="V29" s="2">
        <v>-11187813.05588476</v>
      </c>
      <c r="W29" s="2">
        <v>-3709190.7784004197</v>
      </c>
      <c r="X29" s="2">
        <v>-10379219.356557142</v>
      </c>
      <c r="Y29" s="2">
        <v>-2012680.28208742</v>
      </c>
      <c r="Z29" s="17">
        <v>0</v>
      </c>
      <c r="AA29" s="2">
        <v>-10071028.624581885</v>
      </c>
      <c r="AB29" s="2">
        <v>-3371298.759981563</v>
      </c>
      <c r="AC29" s="2">
        <v>-9247211.374595972</v>
      </c>
      <c r="AD29" s="2">
        <v>-1982438.9380250145</v>
      </c>
      <c r="AE29" s="17">
        <v>0</v>
      </c>
      <c r="AF29" s="2">
        <v>-9194138.07508573</v>
      </c>
      <c r="AG29" s="2">
        <v>-3189467.3054065476</v>
      </c>
      <c r="AH29" s="2">
        <v>-8469264.725294074</v>
      </c>
      <c r="AI29" s="2">
        <v>-1963121.7833647756</v>
      </c>
      <c r="AJ29" s="17">
        <v>0</v>
      </c>
    </row>
    <row r="30" spans="1:36" ht="12.75">
      <c r="A30">
        <v>0.007</v>
      </c>
      <c r="B30" s="2">
        <v>-15529102.898176251</v>
      </c>
      <c r="C30" s="2">
        <v>-4373182.196194611</v>
      </c>
      <c r="D30" s="2">
        <v>-13713376.739036014</v>
      </c>
      <c r="E30" s="2">
        <v>-2032898.6654143746</v>
      </c>
      <c r="F30" s="17">
        <v>0</v>
      </c>
      <c r="G30" s="2">
        <v>-13993378.42266734</v>
      </c>
      <c r="H30" s="2">
        <v>-4281375.552572303</v>
      </c>
      <c r="I30" s="2">
        <v>-13135696.03340609</v>
      </c>
      <c r="J30" s="2">
        <v>-2024400.1384651794</v>
      </c>
      <c r="K30" s="17">
        <v>0</v>
      </c>
      <c r="L30" s="2">
        <v>-13071036.64027198</v>
      </c>
      <c r="M30" s="2">
        <v>-3970973.1079405923</v>
      </c>
      <c r="N30" s="2">
        <v>-12245795.285301505</v>
      </c>
      <c r="O30" s="2">
        <v>-2006169.7464586403</v>
      </c>
      <c r="P30" s="17">
        <v>0</v>
      </c>
      <c r="Q30" s="2">
        <v>-12059599.615294226</v>
      </c>
      <c r="R30" s="2">
        <v>-3795050.6735868775</v>
      </c>
      <c r="S30" s="2">
        <v>-10963438.852505732</v>
      </c>
      <c r="T30" s="2">
        <v>-1982187.709895271</v>
      </c>
      <c r="U30" s="17">
        <v>0</v>
      </c>
      <c r="V30" s="2">
        <v>-11003450.240484053</v>
      </c>
      <c r="W30" s="2">
        <v>-3591742.736265955</v>
      </c>
      <c r="X30" s="2">
        <v>-10165261.468458518</v>
      </c>
      <c r="Y30" s="2">
        <v>-1987368.1268275925</v>
      </c>
      <c r="Z30" s="17">
        <v>0</v>
      </c>
      <c r="AA30" s="2">
        <v>-9886966.10919417</v>
      </c>
      <c r="AB30" s="2">
        <v>-3329857.166782888</v>
      </c>
      <c r="AC30" s="2">
        <v>-9078409.049745828</v>
      </c>
      <c r="AD30" s="2">
        <v>-1954464.7880358307</v>
      </c>
      <c r="AE30" s="17">
        <v>0</v>
      </c>
      <c r="AF30" s="2">
        <v>-8964199.666490033</v>
      </c>
      <c r="AG30" s="2">
        <v>-3113656.47684482</v>
      </c>
      <c r="AH30" s="2">
        <v>-8259245.49387978</v>
      </c>
      <c r="AI30" s="2">
        <v>-1922821.3920324752</v>
      </c>
      <c r="AJ30" s="17">
        <v>0</v>
      </c>
    </row>
    <row r="31" spans="1:36" ht="12.75">
      <c r="A31">
        <v>0.008</v>
      </c>
      <c r="B31" s="2">
        <v>-15279598.240686752</v>
      </c>
      <c r="C31" s="2">
        <v>-4365778.22921364</v>
      </c>
      <c r="D31" s="2">
        <v>-13689358.961084127</v>
      </c>
      <c r="E31" s="2">
        <v>-2006996.6358601241</v>
      </c>
      <c r="F31" s="17">
        <v>0</v>
      </c>
      <c r="G31" s="2">
        <v>-13670557.666587256</v>
      </c>
      <c r="H31" s="2">
        <v>-4251414.639568232</v>
      </c>
      <c r="I31" s="2">
        <v>-12989188.615835592</v>
      </c>
      <c r="J31" s="2">
        <v>-2000035.685721909</v>
      </c>
      <c r="K31" s="17">
        <v>0</v>
      </c>
      <c r="L31" s="2">
        <v>-12884152.805896362</v>
      </c>
      <c r="M31" s="2">
        <v>-3829687.5648025055</v>
      </c>
      <c r="N31" s="2">
        <v>-12093115.756590368</v>
      </c>
      <c r="O31" s="2">
        <v>-1992461.2414144648</v>
      </c>
      <c r="P31" s="17">
        <v>0</v>
      </c>
      <c r="Q31" s="2">
        <v>-11876129.485429896</v>
      </c>
      <c r="R31" s="2">
        <v>-3739056.566810792</v>
      </c>
      <c r="S31" s="2">
        <v>-10832541.255951755</v>
      </c>
      <c r="T31" s="2">
        <v>-1956942.9955483987</v>
      </c>
      <c r="U31" s="17">
        <v>0</v>
      </c>
      <c r="V31" s="2">
        <v>-10897352.444334827</v>
      </c>
      <c r="W31" s="2">
        <v>-3498819.7309342492</v>
      </c>
      <c r="X31" s="2">
        <v>-10015858.840760767</v>
      </c>
      <c r="Y31" s="2">
        <v>-1964782.6442084438</v>
      </c>
      <c r="Z31" s="17">
        <v>0</v>
      </c>
      <c r="AA31" s="2">
        <v>-9714857.64159815</v>
      </c>
      <c r="AB31" s="2">
        <v>-3263177.570753435</v>
      </c>
      <c r="AC31" s="2">
        <v>-8938722.959346669</v>
      </c>
      <c r="AD31" s="2">
        <v>-1914600.73362831</v>
      </c>
      <c r="AE31" s="17">
        <v>0</v>
      </c>
      <c r="AF31" s="2">
        <v>-8750556.614500951</v>
      </c>
      <c r="AG31" s="2">
        <v>-3057000.5746474625</v>
      </c>
      <c r="AH31" s="2">
        <v>-8099621.637577236</v>
      </c>
      <c r="AI31" s="2">
        <v>-1886196.8538504478</v>
      </c>
      <c r="AJ31" s="17">
        <v>0</v>
      </c>
    </row>
    <row r="32" spans="1:36" ht="12.75">
      <c r="A32">
        <v>0.009000000000000001</v>
      </c>
      <c r="B32" s="2">
        <v>-15052016.96739979</v>
      </c>
      <c r="C32" s="2">
        <v>-4361408.799753827</v>
      </c>
      <c r="D32" s="2">
        <v>-13585058.49788392</v>
      </c>
      <c r="E32" s="2">
        <v>-1997792.9672075391</v>
      </c>
      <c r="F32" s="17">
        <v>0</v>
      </c>
      <c r="G32" s="2">
        <v>-13541165.654571017</v>
      </c>
      <c r="H32" s="2">
        <v>-3945691.4296127213</v>
      </c>
      <c r="I32" s="2">
        <v>-12826380.900885815</v>
      </c>
      <c r="J32" s="2">
        <v>-1992099.9923405482</v>
      </c>
      <c r="K32" s="17">
        <v>0</v>
      </c>
      <c r="L32" s="2">
        <v>-12771606.791096842</v>
      </c>
      <c r="M32" s="2">
        <v>-3820605.619876533</v>
      </c>
      <c r="N32" s="2">
        <v>-11873666.969829831</v>
      </c>
      <c r="O32" s="2">
        <v>-1979263.1600983567</v>
      </c>
      <c r="P32" s="17">
        <v>0</v>
      </c>
      <c r="Q32" s="2">
        <v>-11593701.223163348</v>
      </c>
      <c r="R32" s="2">
        <v>-3600602.366429327</v>
      </c>
      <c r="S32" s="2">
        <v>-10705132.052949673</v>
      </c>
      <c r="T32" s="2">
        <v>-1925455.749483654</v>
      </c>
      <c r="U32" s="17">
        <v>0</v>
      </c>
      <c r="V32" s="2">
        <v>-10782075.15243496</v>
      </c>
      <c r="W32" s="2">
        <v>-3460385.999888998</v>
      </c>
      <c r="X32" s="2">
        <v>-9914625.459974565</v>
      </c>
      <c r="Y32" s="2">
        <v>-1923015.425647916</v>
      </c>
      <c r="Z32" s="17">
        <v>0</v>
      </c>
      <c r="AA32" s="2">
        <v>-9537624.506508986</v>
      </c>
      <c r="AB32" s="2">
        <v>-3210238.1731869704</v>
      </c>
      <c r="AC32" s="2">
        <v>-8798649.307420164</v>
      </c>
      <c r="AD32" s="2">
        <v>-1880997.9065628762</v>
      </c>
      <c r="AE32" s="17">
        <v>0</v>
      </c>
      <c r="AF32" s="2">
        <v>-8597414.689639855</v>
      </c>
      <c r="AG32" s="2">
        <v>-3011465.6605476444</v>
      </c>
      <c r="AH32" s="2">
        <v>-7979741.129906554</v>
      </c>
      <c r="AI32" s="2">
        <v>-1854258.3622170205</v>
      </c>
      <c r="AJ32" s="17">
        <v>0</v>
      </c>
    </row>
    <row r="33" spans="1:36" ht="12.75">
      <c r="A33">
        <v>0.01</v>
      </c>
      <c r="B33" s="2">
        <v>-14732913.85581964</v>
      </c>
      <c r="C33" s="2">
        <v>-4339790.374594894</v>
      </c>
      <c r="D33" s="2">
        <v>-13453530.247591816</v>
      </c>
      <c r="E33" s="2">
        <v>-1987170.7309562538</v>
      </c>
      <c r="F33" s="17">
        <v>0</v>
      </c>
      <c r="G33" s="2">
        <v>-13347906.662488941</v>
      </c>
      <c r="H33" s="2">
        <v>-3834272.7250607037</v>
      </c>
      <c r="I33" s="2">
        <v>-12684401.170747804</v>
      </c>
      <c r="J33" s="2">
        <v>-1982993.1536972066</v>
      </c>
      <c r="K33" s="17">
        <v>0</v>
      </c>
      <c r="L33" s="2">
        <v>-12717978.517452968</v>
      </c>
      <c r="M33" s="2">
        <v>-3810959.5263743512</v>
      </c>
      <c r="N33" s="2">
        <v>-11775722.77104393</v>
      </c>
      <c r="O33" s="2">
        <v>-1959067.861295819</v>
      </c>
      <c r="P33" s="17">
        <v>0</v>
      </c>
      <c r="Q33" s="2">
        <v>-11398995.600080365</v>
      </c>
      <c r="R33" s="2">
        <v>-3584252.659751588</v>
      </c>
      <c r="S33" s="2">
        <v>-10572072.890457815</v>
      </c>
      <c r="T33" s="2">
        <v>-1887343.351334333</v>
      </c>
      <c r="U33" s="17">
        <v>0</v>
      </c>
      <c r="V33" s="2">
        <v>-10633865.416818023</v>
      </c>
      <c r="W33" s="2">
        <v>-3375096.4863647814</v>
      </c>
      <c r="X33" s="2">
        <v>-9779191.862001931</v>
      </c>
      <c r="Y33" s="2">
        <v>-1889606.856294773</v>
      </c>
      <c r="Z33" s="17">
        <v>0</v>
      </c>
      <c r="AA33" s="2">
        <v>-9408679.313573822</v>
      </c>
      <c r="AB33" s="2">
        <v>-3165196.571046481</v>
      </c>
      <c r="AC33" s="2">
        <v>-8690809.1885601</v>
      </c>
      <c r="AD33" s="2">
        <v>-1854733.8821429852</v>
      </c>
      <c r="AE33" s="17">
        <v>0</v>
      </c>
      <c r="AF33" s="2">
        <v>-8449190.902169172</v>
      </c>
      <c r="AG33" s="2">
        <v>-2963841.9948634654</v>
      </c>
      <c r="AH33" s="2">
        <v>-7846003.273656741</v>
      </c>
      <c r="AI33" s="2">
        <v>-1829723.0601088176</v>
      </c>
      <c r="AJ33" s="17">
        <v>0</v>
      </c>
    </row>
    <row r="34" spans="1:36" ht="12.75">
      <c r="A34">
        <v>0.02</v>
      </c>
      <c r="B34" s="2">
        <v>-13355811.372009119</v>
      </c>
      <c r="C34" s="2">
        <v>-3746615.8462240566</v>
      </c>
      <c r="D34" s="2">
        <v>-12723251.9330066</v>
      </c>
      <c r="E34" s="2">
        <v>-1789723.9569726093</v>
      </c>
      <c r="F34" s="17">
        <v>0</v>
      </c>
      <c r="G34" s="2">
        <v>-12702088.538973153</v>
      </c>
      <c r="H34" s="2">
        <v>-3484551.31314367</v>
      </c>
      <c r="I34" s="2">
        <v>-11773288.0215403</v>
      </c>
      <c r="J34" s="2">
        <v>-1739204.2655053702</v>
      </c>
      <c r="K34" s="17">
        <v>0</v>
      </c>
      <c r="L34" s="2">
        <v>-11844026.264543125</v>
      </c>
      <c r="M34" s="2">
        <v>-3468594.500536263</v>
      </c>
      <c r="N34" s="2">
        <v>-10828955.26307343</v>
      </c>
      <c r="O34" s="2">
        <v>-1738083.5799184972</v>
      </c>
      <c r="P34" s="17">
        <v>0</v>
      </c>
      <c r="Q34" s="2">
        <v>-10638873.089378636</v>
      </c>
      <c r="R34" s="2">
        <v>-3221890.9629348423</v>
      </c>
      <c r="S34" s="2">
        <v>-9782246.447279802</v>
      </c>
      <c r="T34" s="2">
        <v>-1708030.329957261</v>
      </c>
      <c r="U34" s="17">
        <v>0</v>
      </c>
      <c r="V34" s="2">
        <v>-9717832.625303876</v>
      </c>
      <c r="W34" s="2">
        <v>-3063479.2713118363</v>
      </c>
      <c r="X34" s="2">
        <v>-8951625.61407699</v>
      </c>
      <c r="Y34" s="2">
        <v>-1700629.0720943015</v>
      </c>
      <c r="Z34" s="17">
        <v>0</v>
      </c>
      <c r="AA34" s="2">
        <v>-8450184.472540114</v>
      </c>
      <c r="AB34" s="2">
        <v>-2854121.7605426833</v>
      </c>
      <c r="AC34" s="2">
        <v>-7846963.194818406</v>
      </c>
      <c r="AD34" s="2">
        <v>-1672870.2741774</v>
      </c>
      <c r="AE34" s="17">
        <v>0</v>
      </c>
      <c r="AF34" s="2">
        <v>-7546900.090574061</v>
      </c>
      <c r="AG34" s="2">
        <v>-2635731.499461682</v>
      </c>
      <c r="AH34" s="2">
        <v>-6967345.055933438</v>
      </c>
      <c r="AI34" s="2">
        <v>-1640354.274624665</v>
      </c>
      <c r="AJ34" s="17">
        <v>0</v>
      </c>
    </row>
    <row r="35" spans="1:36" ht="12.75">
      <c r="A35">
        <v>0.03</v>
      </c>
      <c r="B35" s="2">
        <v>-13000164.541630644</v>
      </c>
      <c r="C35" s="2">
        <v>-3471847.535909021</v>
      </c>
      <c r="D35" s="2">
        <v>-12192445.300059546</v>
      </c>
      <c r="E35" s="2">
        <v>-1676412.8754493846</v>
      </c>
      <c r="F35" s="17">
        <v>0</v>
      </c>
      <c r="G35" s="2">
        <v>-12222037.19082179</v>
      </c>
      <c r="H35" s="2">
        <v>-3370834.5846411637</v>
      </c>
      <c r="I35" s="2">
        <v>-11118820.008173466</v>
      </c>
      <c r="J35" s="2">
        <v>-1638854.1479947816</v>
      </c>
      <c r="K35" s="17">
        <v>0</v>
      </c>
      <c r="L35" s="2">
        <v>-11181599.06381279</v>
      </c>
      <c r="M35" s="2">
        <v>-3220017.2058753683</v>
      </c>
      <c r="N35" s="2">
        <v>-10367905.22618434</v>
      </c>
      <c r="O35" s="2">
        <v>-1629538.5466139663</v>
      </c>
      <c r="P35" s="17">
        <v>0</v>
      </c>
      <c r="Q35" s="2">
        <v>-10093325.479829235</v>
      </c>
      <c r="R35" s="2">
        <v>-3019158.4550575735</v>
      </c>
      <c r="S35" s="2">
        <v>-9249799.299735393</v>
      </c>
      <c r="T35" s="2">
        <v>-1588055.9947004374</v>
      </c>
      <c r="U35" s="17">
        <v>0</v>
      </c>
      <c r="V35" s="2">
        <v>-9206423.504073178</v>
      </c>
      <c r="W35" s="2">
        <v>-2873978.361602123</v>
      </c>
      <c r="X35" s="2">
        <v>-8482864.616662206</v>
      </c>
      <c r="Y35" s="2">
        <v>-1579554.9277012015</v>
      </c>
      <c r="Z35" s="17">
        <v>0</v>
      </c>
      <c r="AA35" s="2">
        <v>-7940137.182431907</v>
      </c>
      <c r="AB35" s="2">
        <v>-2648512.854992397</v>
      </c>
      <c r="AC35" s="2">
        <v>-7327750.754701238</v>
      </c>
      <c r="AD35" s="2">
        <v>-1552894.2776107667</v>
      </c>
      <c r="AE35" s="17">
        <v>0</v>
      </c>
      <c r="AF35" s="2">
        <v>-7001352.225697698</v>
      </c>
      <c r="AG35" s="2">
        <v>-2437616.331872461</v>
      </c>
      <c r="AH35" s="2">
        <v>-6462324.160753837</v>
      </c>
      <c r="AI35" s="2">
        <v>-1524122.1550770793</v>
      </c>
      <c r="AJ35" s="17">
        <v>0</v>
      </c>
    </row>
    <row r="36" spans="1:36" ht="12.75">
      <c r="A36">
        <v>0.04</v>
      </c>
      <c r="B36" s="2">
        <v>-12733868.495932784</v>
      </c>
      <c r="C36" s="2">
        <v>-3355496.599691221</v>
      </c>
      <c r="D36" s="2">
        <v>-11778157.520547561</v>
      </c>
      <c r="E36" s="2">
        <v>-1572818.6403079517</v>
      </c>
      <c r="F36" s="17">
        <v>0</v>
      </c>
      <c r="G36" s="2">
        <v>-11822305.874170197</v>
      </c>
      <c r="H36" s="2">
        <v>-3165708.989799227</v>
      </c>
      <c r="I36" s="2">
        <v>-10825189.297091778</v>
      </c>
      <c r="J36" s="2">
        <v>-1560322.0462543468</v>
      </c>
      <c r="K36" s="17">
        <v>0</v>
      </c>
      <c r="L36" s="2">
        <v>-10892204.027002927</v>
      </c>
      <c r="M36" s="2">
        <v>-3024975.015565318</v>
      </c>
      <c r="N36" s="2">
        <v>-10014371.303187128</v>
      </c>
      <c r="O36" s="2">
        <v>-1546715.1609264167</v>
      </c>
      <c r="P36" s="17">
        <v>0</v>
      </c>
      <c r="Q36" s="2">
        <v>-9719512.15870374</v>
      </c>
      <c r="R36" s="2">
        <v>-2861319.9594310685</v>
      </c>
      <c r="S36" s="2">
        <v>-8951754.525807707</v>
      </c>
      <c r="T36" s="2">
        <v>-1510490.482400096</v>
      </c>
      <c r="U36" s="17">
        <v>0</v>
      </c>
      <c r="V36" s="2">
        <v>-8762076.220265837</v>
      </c>
      <c r="W36" s="2">
        <v>-2724704.1318250257</v>
      </c>
      <c r="X36" s="2">
        <v>-8103471.45873652</v>
      </c>
      <c r="Y36" s="2">
        <v>-1493758.8577730556</v>
      </c>
      <c r="Z36" s="17">
        <v>0</v>
      </c>
      <c r="AA36" s="2">
        <v>-7547390.273836011</v>
      </c>
      <c r="AB36" s="2">
        <v>-2495277.7089708997</v>
      </c>
      <c r="AC36" s="2">
        <v>-6969641.312905355</v>
      </c>
      <c r="AD36" s="2">
        <v>-1464765.1391667384</v>
      </c>
      <c r="AE36" s="17">
        <v>0</v>
      </c>
      <c r="AF36" s="2">
        <v>-6608874.7109289495</v>
      </c>
      <c r="AG36" s="2">
        <v>-2293723.0099731516</v>
      </c>
      <c r="AH36" s="2">
        <v>-6105584.423695823</v>
      </c>
      <c r="AI36" s="2">
        <v>-1432676.7355510127</v>
      </c>
      <c r="AJ36" s="17">
        <v>0</v>
      </c>
    </row>
    <row r="37" spans="1:36" ht="12.75">
      <c r="A37">
        <v>0.05</v>
      </c>
      <c r="B37" s="2">
        <v>-12391086.431579135</v>
      </c>
      <c r="C37" s="2">
        <v>-3222159.6199183455</v>
      </c>
      <c r="D37" s="2">
        <v>-11512801.118439825</v>
      </c>
      <c r="E37" s="2">
        <v>-1479431.4153711603</v>
      </c>
      <c r="F37" s="17">
        <v>0</v>
      </c>
      <c r="G37" s="2">
        <v>-11371422.006839482</v>
      </c>
      <c r="H37" s="2">
        <v>-3026664.075832314</v>
      </c>
      <c r="I37" s="2">
        <v>-10554303.783859413</v>
      </c>
      <c r="J37" s="2">
        <v>-1473631.8037257644</v>
      </c>
      <c r="K37" s="17">
        <v>0</v>
      </c>
      <c r="L37" s="2">
        <v>-10626468.396898251</v>
      </c>
      <c r="M37" s="2">
        <v>-2886944.420438385</v>
      </c>
      <c r="N37" s="2">
        <v>-9759550.130053477</v>
      </c>
      <c r="O37" s="2">
        <v>-1471025.023405759</v>
      </c>
      <c r="P37" s="17">
        <v>0</v>
      </c>
      <c r="Q37" s="2">
        <v>-9411509.31561056</v>
      </c>
      <c r="R37" s="2">
        <v>-2745100.165721725</v>
      </c>
      <c r="S37" s="2">
        <v>-8693325.66859419</v>
      </c>
      <c r="T37" s="2">
        <v>-1433259.6253413395</v>
      </c>
      <c r="U37" s="17">
        <v>0</v>
      </c>
      <c r="V37" s="2">
        <v>-8454077.751679612</v>
      </c>
      <c r="W37" s="2">
        <v>-2590393.6312969904</v>
      </c>
      <c r="X37" s="2">
        <v>-7848425.524607385</v>
      </c>
      <c r="Y37" s="2">
        <v>-1426498.0625959763</v>
      </c>
      <c r="Z37" s="17">
        <v>0</v>
      </c>
      <c r="AA37" s="2">
        <v>-7238744.325930288</v>
      </c>
      <c r="AB37" s="2">
        <v>-2371263.072032337</v>
      </c>
      <c r="AC37" s="2">
        <v>-6681574.46532685</v>
      </c>
      <c r="AD37" s="2">
        <v>-1392845.6067100747</v>
      </c>
      <c r="AE37" s="17">
        <v>0</v>
      </c>
      <c r="AF37" s="2">
        <v>-6297631.587517563</v>
      </c>
      <c r="AG37" s="2">
        <v>-2176776.6802132195</v>
      </c>
      <c r="AH37" s="2">
        <v>-5819690.233986466</v>
      </c>
      <c r="AI37" s="2">
        <v>-1353263.8199075</v>
      </c>
      <c r="AJ37" s="17">
        <v>0</v>
      </c>
    </row>
    <row r="38" spans="1:36" ht="12.75">
      <c r="A38">
        <v>0.06</v>
      </c>
      <c r="B38" s="2">
        <v>-12241126.26820068</v>
      </c>
      <c r="C38" s="2">
        <v>-3110048.330789367</v>
      </c>
      <c r="D38" s="2">
        <v>-11118852.36276796</v>
      </c>
      <c r="E38" s="2">
        <v>-1427557.32865981</v>
      </c>
      <c r="F38" s="17">
        <v>0</v>
      </c>
      <c r="G38" s="2">
        <v>-11173338.219045946</v>
      </c>
      <c r="H38" s="2">
        <v>-2953102.421174326</v>
      </c>
      <c r="I38" s="2">
        <v>-10348049.782786127</v>
      </c>
      <c r="J38" s="2">
        <v>-1413501.7294169147</v>
      </c>
      <c r="K38" s="17">
        <v>0</v>
      </c>
      <c r="L38" s="2">
        <v>-10379497.05630204</v>
      </c>
      <c r="M38" s="2">
        <v>-2771166.0286393743</v>
      </c>
      <c r="N38" s="2">
        <v>-9518357.616202397</v>
      </c>
      <c r="O38" s="2">
        <v>-1400682.969090176</v>
      </c>
      <c r="P38" s="17">
        <v>0</v>
      </c>
      <c r="Q38" s="2">
        <v>-9211968.319631776</v>
      </c>
      <c r="R38" s="2">
        <v>-2636535.699034669</v>
      </c>
      <c r="S38" s="2">
        <v>-8479670.40784744</v>
      </c>
      <c r="T38" s="2">
        <v>-1368555.162872666</v>
      </c>
      <c r="U38" s="17">
        <v>0</v>
      </c>
      <c r="V38" s="2">
        <v>-8236139.730142472</v>
      </c>
      <c r="W38" s="2">
        <v>-2473257.2200483754</v>
      </c>
      <c r="X38" s="2">
        <v>-7609904.608178951</v>
      </c>
      <c r="Y38" s="2">
        <v>-1364149.069486591</v>
      </c>
      <c r="Z38" s="17">
        <v>0</v>
      </c>
      <c r="AA38" s="2">
        <v>-7003571.1753520835</v>
      </c>
      <c r="AB38" s="2">
        <v>-2266514.322552213</v>
      </c>
      <c r="AC38" s="2">
        <v>-6462820.971552718</v>
      </c>
      <c r="AD38" s="2">
        <v>-1327506.7932076636</v>
      </c>
      <c r="AE38" s="17">
        <v>0</v>
      </c>
      <c r="AF38" s="2">
        <v>-6038706.054475686</v>
      </c>
      <c r="AG38" s="2">
        <v>-2073527.3828023102</v>
      </c>
      <c r="AH38" s="2">
        <v>-5596163.580557901</v>
      </c>
      <c r="AI38" s="2">
        <v>-1289900.1929121744</v>
      </c>
      <c r="AJ38" s="17">
        <v>0</v>
      </c>
    </row>
    <row r="39" spans="1:36" ht="12.75">
      <c r="A39">
        <v>0.07</v>
      </c>
      <c r="B39" s="2">
        <v>-12059867.520472964</v>
      </c>
      <c r="C39" s="2">
        <v>-2989473.590910163</v>
      </c>
      <c r="D39" s="2">
        <v>-10932257.493372304</v>
      </c>
      <c r="E39" s="2">
        <v>-1343248.1096940464</v>
      </c>
      <c r="F39" s="17">
        <v>0</v>
      </c>
      <c r="G39" s="2">
        <v>-10992600.863556871</v>
      </c>
      <c r="H39" s="2">
        <v>-2838838.6170351864</v>
      </c>
      <c r="I39" s="2">
        <v>-10160655.926269284</v>
      </c>
      <c r="J39" s="2">
        <v>-1326375.6880896846</v>
      </c>
      <c r="K39" s="17">
        <v>0</v>
      </c>
      <c r="L39" s="2">
        <v>-10202159.063338822</v>
      </c>
      <c r="M39" s="2">
        <v>-2688811.552976156</v>
      </c>
      <c r="N39" s="2">
        <v>-9360450.283935599</v>
      </c>
      <c r="O39" s="2">
        <v>-1343099.0521869033</v>
      </c>
      <c r="P39" s="17">
        <v>0</v>
      </c>
      <c r="Q39" s="2">
        <v>-8977958.009996517</v>
      </c>
      <c r="R39" s="2">
        <v>-2547398.5789689273</v>
      </c>
      <c r="S39" s="2">
        <v>-8260405.706218943</v>
      </c>
      <c r="T39" s="2">
        <v>-1313474.044404491</v>
      </c>
      <c r="U39" s="17">
        <v>0</v>
      </c>
      <c r="V39" s="2">
        <v>-8031225.026125572</v>
      </c>
      <c r="W39" s="2">
        <v>-2389218.3935122835</v>
      </c>
      <c r="X39" s="2">
        <v>-7407019.444438465</v>
      </c>
      <c r="Y39" s="2">
        <v>-1308065.2078635024</v>
      </c>
      <c r="Z39" s="17">
        <v>0</v>
      </c>
      <c r="AA39" s="2">
        <v>-6803809.083323946</v>
      </c>
      <c r="AB39" s="2">
        <v>-2178122.4751164475</v>
      </c>
      <c r="AC39" s="2">
        <v>-6271236.813846798</v>
      </c>
      <c r="AD39" s="2">
        <v>-1269701.8043157721</v>
      </c>
      <c r="AE39" s="17">
        <v>0</v>
      </c>
      <c r="AF39" s="2">
        <v>-5824680.350141071</v>
      </c>
      <c r="AG39" s="2">
        <v>-1983882.0228756408</v>
      </c>
      <c r="AH39" s="2">
        <v>-5402727.115014019</v>
      </c>
      <c r="AI39" s="2">
        <v>-1234282.8068874201</v>
      </c>
      <c r="AJ39" s="17">
        <v>0</v>
      </c>
    </row>
    <row r="40" spans="1:36" ht="12.75">
      <c r="A40">
        <v>0.08</v>
      </c>
      <c r="B40" s="2">
        <v>-11876449.016261065</v>
      </c>
      <c r="C40" s="2">
        <v>-2922741.805218395</v>
      </c>
      <c r="D40" s="2">
        <v>-10828623.057390872</v>
      </c>
      <c r="E40" s="2">
        <v>-1276054.2977775587</v>
      </c>
      <c r="F40" s="17">
        <v>0</v>
      </c>
      <c r="G40" s="2">
        <v>-10874517.657502672</v>
      </c>
      <c r="H40" s="2">
        <v>-2768175.5396260275</v>
      </c>
      <c r="I40" s="2">
        <v>-9990206.089993035</v>
      </c>
      <c r="J40" s="2">
        <v>-1278878.2001474418</v>
      </c>
      <c r="K40" s="17">
        <v>0</v>
      </c>
      <c r="L40" s="2">
        <v>-9997252.76062985</v>
      </c>
      <c r="M40" s="2">
        <v>-2621284.986683449</v>
      </c>
      <c r="N40" s="2">
        <v>-9144748.786581703</v>
      </c>
      <c r="O40" s="2">
        <v>-1286794.2492832465</v>
      </c>
      <c r="P40" s="17">
        <v>0</v>
      </c>
      <c r="Q40" s="2">
        <v>-8764320.003128564</v>
      </c>
      <c r="R40" s="2">
        <v>-2452779.075129919</v>
      </c>
      <c r="S40" s="2">
        <v>-8102222.584289852</v>
      </c>
      <c r="T40" s="2">
        <v>-1264671.4591946772</v>
      </c>
      <c r="U40" s="17">
        <v>0</v>
      </c>
      <c r="V40" s="2">
        <v>-7863186.65189116</v>
      </c>
      <c r="W40" s="2">
        <v>-2303805.628310278</v>
      </c>
      <c r="X40" s="2">
        <v>-7265342.778850976</v>
      </c>
      <c r="Y40" s="2">
        <v>-1258093.0140603003</v>
      </c>
      <c r="Z40" s="17">
        <v>0</v>
      </c>
      <c r="AA40" s="2">
        <v>-6610947.150422843</v>
      </c>
      <c r="AB40" s="2">
        <v>-2103309.484994304</v>
      </c>
      <c r="AC40" s="2">
        <v>-6104183.407050459</v>
      </c>
      <c r="AD40" s="2">
        <v>-1222718.9852162376</v>
      </c>
      <c r="AE40" s="17">
        <v>0</v>
      </c>
      <c r="AF40" s="2">
        <v>-5635675.232808409</v>
      </c>
      <c r="AG40" s="2">
        <v>-1906722.3095661772</v>
      </c>
      <c r="AH40" s="2">
        <v>-5223894.383244294</v>
      </c>
      <c r="AI40" s="2">
        <v>-1182348.284100245</v>
      </c>
      <c r="AJ40" s="17">
        <v>0</v>
      </c>
    </row>
    <row r="41" spans="1:36" ht="12.75">
      <c r="A41">
        <v>0.09</v>
      </c>
      <c r="B41" s="2">
        <v>-11593919.276604803</v>
      </c>
      <c r="C41" s="2">
        <v>-2838871.4717715406</v>
      </c>
      <c r="D41" s="2">
        <v>-10671400.126054272</v>
      </c>
      <c r="E41" s="2">
        <v>-1251088.6212232746</v>
      </c>
      <c r="F41" s="17">
        <v>0</v>
      </c>
      <c r="G41" s="2">
        <v>-10763195.064280985</v>
      </c>
      <c r="H41" s="2">
        <v>-2688515.1419510334</v>
      </c>
      <c r="I41" s="2">
        <v>-9862139.2439217</v>
      </c>
      <c r="J41" s="2">
        <v>-1237335.656429294</v>
      </c>
      <c r="K41" s="17">
        <v>0</v>
      </c>
      <c r="L41" s="2">
        <v>-9849689.797709167</v>
      </c>
      <c r="M41" s="2">
        <v>-2523615.8847266887</v>
      </c>
      <c r="N41" s="2">
        <v>-9042809.932303693</v>
      </c>
      <c r="O41" s="2">
        <v>-1240338.867878846</v>
      </c>
      <c r="P41" s="17">
        <v>0</v>
      </c>
      <c r="Q41" s="2">
        <v>-8610295.033964762</v>
      </c>
      <c r="R41" s="2">
        <v>-2382097.6319055576</v>
      </c>
      <c r="S41" s="2">
        <v>-7982150.193280521</v>
      </c>
      <c r="T41" s="2">
        <v>-1221907.7168011153</v>
      </c>
      <c r="U41" s="17">
        <v>0</v>
      </c>
      <c r="V41" s="2">
        <v>-7712788.110199287</v>
      </c>
      <c r="W41" s="2">
        <v>-2231017.4675373244</v>
      </c>
      <c r="X41" s="2">
        <v>-7106611.755056469</v>
      </c>
      <c r="Y41" s="2">
        <v>-1212102.219021857</v>
      </c>
      <c r="Z41" s="17">
        <v>0</v>
      </c>
      <c r="AA41" s="2">
        <v>-6443012.400409365</v>
      </c>
      <c r="AB41" s="2">
        <v>-2029131.364522527</v>
      </c>
      <c r="AC41" s="2">
        <v>-5956583.238317253</v>
      </c>
      <c r="AD41" s="2">
        <v>-1175983.140331274</v>
      </c>
      <c r="AE41" s="17">
        <v>0</v>
      </c>
      <c r="AF41" s="2">
        <v>-5466679.624221943</v>
      </c>
      <c r="AG41" s="2">
        <v>-1836011.1776054087</v>
      </c>
      <c r="AH41" s="2">
        <v>-5075815.534535892</v>
      </c>
      <c r="AI41" s="2">
        <v>-1136294.5606182108</v>
      </c>
      <c r="AJ41" s="17">
        <v>0</v>
      </c>
    </row>
    <row r="42" spans="1:36" ht="12.75">
      <c r="A42">
        <v>0.1</v>
      </c>
      <c r="B42" s="2">
        <v>-11399782.64219847</v>
      </c>
      <c r="C42" s="2">
        <v>-2768480.6028073113</v>
      </c>
      <c r="D42" s="2">
        <v>-10551673.497591695</v>
      </c>
      <c r="E42" s="2">
        <v>-1203130.7454606763</v>
      </c>
      <c r="F42" s="17">
        <v>0</v>
      </c>
      <c r="G42" s="2">
        <v>-10619254.418257168</v>
      </c>
      <c r="H42" s="2">
        <v>-2610993.4767647875</v>
      </c>
      <c r="I42" s="2">
        <v>-9717172.686582007</v>
      </c>
      <c r="J42" s="2">
        <v>-1190382.719586592</v>
      </c>
      <c r="K42" s="17">
        <v>0</v>
      </c>
      <c r="L42" s="2">
        <v>-9714377.891090833</v>
      </c>
      <c r="M42" s="2">
        <v>-2463661.472381141</v>
      </c>
      <c r="N42" s="2">
        <v>-8930994.036986852</v>
      </c>
      <c r="O42" s="2">
        <v>-1205517.8769688436</v>
      </c>
      <c r="P42" s="17">
        <v>0</v>
      </c>
      <c r="Q42" s="2">
        <v>-8456148.421501528</v>
      </c>
      <c r="R42" s="2">
        <v>-2312661.9797959784</v>
      </c>
      <c r="S42" s="2">
        <v>-7846557.138279562</v>
      </c>
      <c r="T42" s="2">
        <v>-1186012.455058528</v>
      </c>
      <c r="U42" s="17">
        <v>0</v>
      </c>
      <c r="V42" s="2">
        <v>-7557330.070991262</v>
      </c>
      <c r="W42" s="2">
        <v>-2166445.857231307</v>
      </c>
      <c r="X42" s="2">
        <v>-6966884.495322571</v>
      </c>
      <c r="Y42" s="2">
        <v>-1167870.8004764759</v>
      </c>
      <c r="Z42" s="17">
        <v>0</v>
      </c>
      <c r="AA42" s="2">
        <v>-6300370.314561776</v>
      </c>
      <c r="AB42" s="2">
        <v>-1960711.9134741328</v>
      </c>
      <c r="AC42" s="2">
        <v>-5815480.196273914</v>
      </c>
      <c r="AD42" s="2">
        <v>-1134252.7321351143</v>
      </c>
      <c r="AE42" s="17">
        <v>0</v>
      </c>
      <c r="AF42" s="2">
        <v>-5320099.074125672</v>
      </c>
      <c r="AG42" s="2">
        <v>-1774352.6999788191</v>
      </c>
      <c r="AH42" s="2">
        <v>-4950314.254398228</v>
      </c>
      <c r="AI42" s="2">
        <v>-1093117.3674204336</v>
      </c>
      <c r="AJ42" s="17">
        <v>0</v>
      </c>
    </row>
    <row r="43" spans="1:36" ht="12.75">
      <c r="A43">
        <v>0.11</v>
      </c>
      <c r="B43" s="2">
        <v>-11323702.002362037</v>
      </c>
      <c r="C43" s="2">
        <v>-2678075.946378547</v>
      </c>
      <c r="D43" s="2">
        <v>-10454847.2913153</v>
      </c>
      <c r="E43" s="2">
        <v>-1158693.2473201144</v>
      </c>
      <c r="F43" s="17">
        <v>0</v>
      </c>
      <c r="G43" s="2">
        <v>-10488281.905438906</v>
      </c>
      <c r="H43" s="2">
        <v>-2512199.8098069453</v>
      </c>
      <c r="I43" s="2">
        <v>-9592254.90329582</v>
      </c>
      <c r="J43" s="2">
        <v>-1157783.1355258562</v>
      </c>
      <c r="K43" s="17">
        <v>0</v>
      </c>
      <c r="L43" s="2">
        <v>-9556379.664153</v>
      </c>
      <c r="M43" s="2">
        <v>-2401560.3457149877</v>
      </c>
      <c r="N43" s="2">
        <v>-8803904.388929835</v>
      </c>
      <c r="O43" s="2">
        <v>-1160776.866155203</v>
      </c>
      <c r="P43" s="17">
        <v>0</v>
      </c>
      <c r="Q43" s="2">
        <v>-8334384.192391602</v>
      </c>
      <c r="R43" s="2">
        <v>-2258968.013774335</v>
      </c>
      <c r="S43" s="2">
        <v>-7723469.6292942045</v>
      </c>
      <c r="T43" s="2">
        <v>-1150480.2417682074</v>
      </c>
      <c r="U43" s="17">
        <v>0</v>
      </c>
      <c r="V43" s="2">
        <v>-7423116.943957777</v>
      </c>
      <c r="W43" s="2">
        <v>-2109081.153502762</v>
      </c>
      <c r="X43" s="2">
        <v>-6841797.085209184</v>
      </c>
      <c r="Y43" s="2">
        <v>-1130875.668234936</v>
      </c>
      <c r="Z43" s="17">
        <v>0</v>
      </c>
      <c r="AA43" s="2">
        <v>-6169056.17911791</v>
      </c>
      <c r="AB43" s="2">
        <v>-1899010.285451214</v>
      </c>
      <c r="AC43" s="2">
        <v>-5696214.482986085</v>
      </c>
      <c r="AD43" s="2">
        <v>-1095159.9106964897</v>
      </c>
      <c r="AE43" s="17">
        <v>0</v>
      </c>
      <c r="AF43" s="2">
        <v>-5191994.477415531</v>
      </c>
      <c r="AG43" s="2">
        <v>-1714728.198848166</v>
      </c>
      <c r="AH43" s="2">
        <v>-4824859.621859999</v>
      </c>
      <c r="AI43" s="2">
        <v>-1053698.198509768</v>
      </c>
      <c r="AJ43" s="17">
        <v>0</v>
      </c>
    </row>
    <row r="44" spans="1:36" ht="12.75">
      <c r="A44">
        <v>0.12</v>
      </c>
      <c r="B44" s="2">
        <v>-11187976.076597894</v>
      </c>
      <c r="C44" s="2">
        <v>-2629294.773807873</v>
      </c>
      <c r="D44" s="2">
        <v>-10333105.77134385</v>
      </c>
      <c r="E44" s="2">
        <v>-1137534.8261728156</v>
      </c>
      <c r="F44" s="17">
        <v>0</v>
      </c>
      <c r="G44" s="2">
        <v>-10373843.099907642</v>
      </c>
      <c r="H44" s="2">
        <v>-2453116.583710132</v>
      </c>
      <c r="I44" s="2">
        <v>-9481639.676739896</v>
      </c>
      <c r="J44" s="2">
        <v>-1137177.8660364205</v>
      </c>
      <c r="K44" s="17">
        <v>0</v>
      </c>
      <c r="L44" s="2">
        <v>-9459358.617001737</v>
      </c>
      <c r="M44" s="2">
        <v>-2337718.042883314</v>
      </c>
      <c r="N44" s="2">
        <v>-8712276.831383001</v>
      </c>
      <c r="O44" s="2">
        <v>-1137555.6164224406</v>
      </c>
      <c r="P44" s="17">
        <v>0</v>
      </c>
      <c r="Q44" s="2">
        <v>-8238968.632421818</v>
      </c>
      <c r="R44" s="2">
        <v>-2191042.132425311</v>
      </c>
      <c r="S44" s="2">
        <v>-7595778.221071133</v>
      </c>
      <c r="T44" s="2">
        <v>-1115412.0806690915</v>
      </c>
      <c r="U44" s="17">
        <v>0</v>
      </c>
      <c r="V44" s="2">
        <v>-7299068.770081712</v>
      </c>
      <c r="W44" s="2">
        <v>-2048473.937273755</v>
      </c>
      <c r="X44" s="2">
        <v>-6734654.553997748</v>
      </c>
      <c r="Y44" s="2">
        <v>-1094099.422132374</v>
      </c>
      <c r="Z44" s="17">
        <v>0</v>
      </c>
      <c r="AA44" s="2">
        <v>-6041066.393714245</v>
      </c>
      <c r="AB44" s="2">
        <v>-1842101.9822834695</v>
      </c>
      <c r="AC44" s="2">
        <v>-5585438.364484711</v>
      </c>
      <c r="AD44" s="2">
        <v>-1058412.096154077</v>
      </c>
      <c r="AE44" s="17">
        <v>0</v>
      </c>
      <c r="AF44" s="2">
        <v>-5067619.078594919</v>
      </c>
      <c r="AG44" s="2">
        <v>-1656917.1852268765</v>
      </c>
      <c r="AH44" s="2">
        <v>-4718046.748011062</v>
      </c>
      <c r="AI44" s="2">
        <v>-1015207.7602573156</v>
      </c>
      <c r="AJ44" s="17">
        <v>0</v>
      </c>
    </row>
    <row r="45" spans="1:36" ht="12.75">
      <c r="A45">
        <v>0.13</v>
      </c>
      <c r="B45" s="2">
        <v>-11064505.692689648</v>
      </c>
      <c r="C45" s="2">
        <v>-2505736.445291835</v>
      </c>
      <c r="D45" s="2">
        <v>-10195327.13113586</v>
      </c>
      <c r="E45" s="2">
        <v>-1112965.3400463343</v>
      </c>
      <c r="F45" s="17">
        <v>0</v>
      </c>
      <c r="G45" s="2">
        <v>-10293295.583725873</v>
      </c>
      <c r="H45" s="2">
        <v>-2401626.7998208045</v>
      </c>
      <c r="I45" s="2">
        <v>-9396145.50509467</v>
      </c>
      <c r="J45" s="2">
        <v>-1108669.2318213738</v>
      </c>
      <c r="K45" s="17">
        <v>0</v>
      </c>
      <c r="L45" s="2">
        <v>-9360489.57233636</v>
      </c>
      <c r="M45" s="2">
        <v>-2279466.352340697</v>
      </c>
      <c r="N45" s="2">
        <v>-8612293.013120228</v>
      </c>
      <c r="O45" s="2">
        <v>-1101097.281588713</v>
      </c>
      <c r="P45" s="17">
        <v>0</v>
      </c>
      <c r="Q45" s="2">
        <v>-8148709.814122716</v>
      </c>
      <c r="R45" s="2">
        <v>-2142791.969431511</v>
      </c>
      <c r="S45" s="2">
        <v>-7472875.9030700885</v>
      </c>
      <c r="T45" s="2">
        <v>-1080871.915530122</v>
      </c>
      <c r="U45" s="17">
        <v>0</v>
      </c>
      <c r="V45" s="2">
        <v>-7191916.581201672</v>
      </c>
      <c r="W45" s="2">
        <v>-1990158.6530056584</v>
      </c>
      <c r="X45" s="2">
        <v>-6622063.926735483</v>
      </c>
      <c r="Y45" s="2">
        <v>-1061735.8336734101</v>
      </c>
      <c r="Z45" s="17">
        <v>0</v>
      </c>
      <c r="AA45" s="2">
        <v>-5926698.361502838</v>
      </c>
      <c r="AB45" s="2">
        <v>-1792197.12714598</v>
      </c>
      <c r="AC45" s="2">
        <v>-5480217.806095504</v>
      </c>
      <c r="AD45" s="2">
        <v>-1022562.8613368778</v>
      </c>
      <c r="AE45" s="17">
        <v>0</v>
      </c>
      <c r="AF45" s="2">
        <v>-4951743.4784096815</v>
      </c>
      <c r="AG45" s="2">
        <v>-1605199.4590642108</v>
      </c>
      <c r="AH45" s="2">
        <v>-4611672.915453597</v>
      </c>
      <c r="AI45" s="2">
        <v>-978997.1639664443</v>
      </c>
      <c r="AJ45" s="17">
        <v>0</v>
      </c>
    </row>
    <row r="46" spans="1:36" ht="12.75">
      <c r="A46">
        <v>0.14</v>
      </c>
      <c r="B46" s="2">
        <v>-11007630.762090035</v>
      </c>
      <c r="C46" s="2">
        <v>-2432263.133830239</v>
      </c>
      <c r="D46" s="2">
        <v>-10106583.652519835</v>
      </c>
      <c r="E46" s="2">
        <v>-1073093.5588649272</v>
      </c>
      <c r="F46" s="17">
        <v>0</v>
      </c>
      <c r="G46" s="2">
        <v>-10174700.182870809</v>
      </c>
      <c r="H46" s="2">
        <v>-2346665.040242963</v>
      </c>
      <c r="I46" s="2">
        <v>-9258265.088416757</v>
      </c>
      <c r="J46" s="2">
        <v>-1075920.8220506923</v>
      </c>
      <c r="K46" s="17">
        <v>0</v>
      </c>
      <c r="L46" s="2">
        <v>-9284640.340846092</v>
      </c>
      <c r="M46" s="2">
        <v>-2224245.917113037</v>
      </c>
      <c r="N46" s="2">
        <v>-8513448.543725127</v>
      </c>
      <c r="O46" s="2">
        <v>-1066980.9871043814</v>
      </c>
      <c r="P46" s="17">
        <v>0</v>
      </c>
      <c r="Q46" s="2">
        <v>-8041131.552485947</v>
      </c>
      <c r="R46" s="2">
        <v>-2086543.1414202084</v>
      </c>
      <c r="S46" s="2">
        <v>-7371575.458987231</v>
      </c>
      <c r="T46" s="2">
        <v>-1045404.2802780311</v>
      </c>
      <c r="U46" s="17">
        <v>0</v>
      </c>
      <c r="V46" s="2">
        <v>-7098887.200534456</v>
      </c>
      <c r="W46" s="2">
        <v>-1933772.9527620047</v>
      </c>
      <c r="X46" s="2">
        <v>-6535549.44380198</v>
      </c>
      <c r="Y46" s="2">
        <v>-1030579.6321131119</v>
      </c>
      <c r="Z46" s="17">
        <v>0</v>
      </c>
      <c r="AA46" s="2">
        <v>-5826113.734217492</v>
      </c>
      <c r="AB46" s="2">
        <v>-1739398.4847154513</v>
      </c>
      <c r="AC46" s="2">
        <v>-5386239.619393747</v>
      </c>
      <c r="AD46" s="2">
        <v>-987724.0985359143</v>
      </c>
      <c r="AE46" s="17">
        <v>0</v>
      </c>
      <c r="AF46" s="2">
        <v>-4843813.663357595</v>
      </c>
      <c r="AG46" s="2">
        <v>-1554850.63435822</v>
      </c>
      <c r="AH46" s="2">
        <v>-4510579.775353326</v>
      </c>
      <c r="AI46" s="2">
        <v>-944354.9274792756</v>
      </c>
      <c r="AJ46" s="17">
        <v>0</v>
      </c>
    </row>
    <row r="47" spans="1:36" ht="12.75">
      <c r="A47">
        <v>0.15</v>
      </c>
      <c r="B47" s="2">
        <v>-10948307.03788952</v>
      </c>
      <c r="C47" s="2">
        <v>-2411739.286022349</v>
      </c>
      <c r="D47" s="2">
        <v>-10021956.284939112</v>
      </c>
      <c r="E47" s="2">
        <v>-1050119.2770639034</v>
      </c>
      <c r="F47" s="17">
        <v>0</v>
      </c>
      <c r="G47" s="2">
        <v>-10057250.049847186</v>
      </c>
      <c r="H47" s="2">
        <v>-2289248.1781649822</v>
      </c>
      <c r="I47" s="2">
        <v>-9158674.443837037</v>
      </c>
      <c r="J47" s="2">
        <v>-1047112.2372599865</v>
      </c>
      <c r="K47" s="17">
        <v>0</v>
      </c>
      <c r="L47" s="2">
        <v>-9195474.365760949</v>
      </c>
      <c r="M47" s="2">
        <v>-2166667.860075916</v>
      </c>
      <c r="N47" s="2">
        <v>-8426059.889747176</v>
      </c>
      <c r="O47" s="2">
        <v>-1040284.4368691607</v>
      </c>
      <c r="P47" s="17">
        <v>0</v>
      </c>
      <c r="Q47" s="2">
        <v>-7950350.85053226</v>
      </c>
      <c r="R47" s="2">
        <v>-2034632.5372866155</v>
      </c>
      <c r="S47" s="2">
        <v>-7308968.70348252</v>
      </c>
      <c r="T47" s="2">
        <v>-1016390.8263628257</v>
      </c>
      <c r="U47" s="17">
        <v>0</v>
      </c>
      <c r="V47" s="2">
        <v>-7012225.023506221</v>
      </c>
      <c r="W47" s="2">
        <v>-1886072.0086198237</v>
      </c>
      <c r="X47" s="2">
        <v>-6450145.2206230415</v>
      </c>
      <c r="Y47" s="2">
        <v>-997391.9577041325</v>
      </c>
      <c r="Z47" s="17">
        <v>0</v>
      </c>
      <c r="AA47" s="2">
        <v>-5728244.730337498</v>
      </c>
      <c r="AB47" s="2">
        <v>-1690404.3329172225</v>
      </c>
      <c r="AC47" s="2">
        <v>-5291431.148830907</v>
      </c>
      <c r="AD47" s="2">
        <v>-955199.3697447028</v>
      </c>
      <c r="AE47" s="17">
        <v>0</v>
      </c>
      <c r="AF47" s="2">
        <v>-4746622.026535892</v>
      </c>
      <c r="AG47" s="2">
        <v>-1507509.9167323457</v>
      </c>
      <c r="AH47" s="2">
        <v>-4414379.453550072</v>
      </c>
      <c r="AI47" s="2">
        <v>-911984.5637586485</v>
      </c>
      <c r="AJ47" s="17">
        <v>0</v>
      </c>
    </row>
    <row r="48" spans="1:36" ht="12.75">
      <c r="A48">
        <v>0.16</v>
      </c>
      <c r="B48" s="2">
        <v>-10899791.656799136</v>
      </c>
      <c r="C48" s="2">
        <v>-2353535.1340650325</v>
      </c>
      <c r="D48" s="2">
        <v>-9965877.594039619</v>
      </c>
      <c r="E48" s="2">
        <v>-1023993.6203674338</v>
      </c>
      <c r="F48" s="17">
        <v>0</v>
      </c>
      <c r="G48" s="2">
        <v>-9982832.292760054</v>
      </c>
      <c r="H48" s="2">
        <v>-2245220.0925642233</v>
      </c>
      <c r="I48" s="2">
        <v>-9088189.902722467</v>
      </c>
      <c r="J48" s="2">
        <v>-1029341.7740717022</v>
      </c>
      <c r="K48" s="17">
        <v>0</v>
      </c>
      <c r="L48" s="2">
        <v>-9119683.444019007</v>
      </c>
      <c r="M48" s="2">
        <v>-2126405.099720643</v>
      </c>
      <c r="N48" s="2">
        <v>-8319595.046567832</v>
      </c>
      <c r="O48" s="2">
        <v>-1014048.5225185637</v>
      </c>
      <c r="P48" s="17">
        <v>0</v>
      </c>
      <c r="Q48" s="2">
        <v>-7865965.33170948</v>
      </c>
      <c r="R48" s="2">
        <v>-1981886.055339896</v>
      </c>
      <c r="S48" s="2">
        <v>-7225564.3752339315</v>
      </c>
      <c r="T48" s="2">
        <v>-982883.9634201456</v>
      </c>
      <c r="U48" s="17">
        <v>0</v>
      </c>
      <c r="V48" s="2">
        <v>-6929510.289047547</v>
      </c>
      <c r="W48" s="2">
        <v>-1841881.6712878179</v>
      </c>
      <c r="X48" s="2">
        <v>-6360594.37684494</v>
      </c>
      <c r="Y48" s="2">
        <v>-965323.081039678</v>
      </c>
      <c r="Z48" s="17">
        <v>0</v>
      </c>
      <c r="AA48" s="2">
        <v>-5637453.823489778</v>
      </c>
      <c r="AB48" s="2">
        <v>-1645288.16182011</v>
      </c>
      <c r="AC48" s="2">
        <v>-5206416.129794571</v>
      </c>
      <c r="AD48" s="2">
        <v>-923964.4974765627</v>
      </c>
      <c r="AE48" s="17">
        <v>0</v>
      </c>
      <c r="AF48" s="2">
        <v>-4650989.996748892</v>
      </c>
      <c r="AG48" s="2">
        <v>-1462287.4441860183</v>
      </c>
      <c r="AH48" s="2">
        <v>-4331049.938868275</v>
      </c>
      <c r="AI48" s="2">
        <v>-880809.1910017045</v>
      </c>
      <c r="AJ48" s="17">
        <v>0</v>
      </c>
    </row>
    <row r="49" spans="1:36" ht="12.75">
      <c r="A49">
        <v>0.17</v>
      </c>
      <c r="B49" s="2">
        <v>-10829840.851864299</v>
      </c>
      <c r="C49" s="2">
        <v>-2305147.9030960444</v>
      </c>
      <c r="D49" s="2">
        <v>-9903763.758611059</v>
      </c>
      <c r="E49" s="2">
        <v>-1006578.5650412211</v>
      </c>
      <c r="F49" s="17">
        <v>0</v>
      </c>
      <c r="G49" s="2">
        <v>-9900265.43467787</v>
      </c>
      <c r="H49" s="2">
        <v>-2185483.948541377</v>
      </c>
      <c r="I49" s="2">
        <v>-9040970.399126444</v>
      </c>
      <c r="J49" s="2">
        <v>-1005663.2927728174</v>
      </c>
      <c r="K49" s="17">
        <v>0</v>
      </c>
      <c r="L49" s="2">
        <v>-9014067.041542962</v>
      </c>
      <c r="M49" s="2">
        <v>-2078670.1584176447</v>
      </c>
      <c r="N49" s="2">
        <v>-8230808.111243895</v>
      </c>
      <c r="O49" s="2">
        <v>-983570.7394497361</v>
      </c>
      <c r="P49" s="17">
        <v>0</v>
      </c>
      <c r="Q49" s="2">
        <v>-7788361.414059688</v>
      </c>
      <c r="R49" s="2">
        <v>-1937691.8767612062</v>
      </c>
      <c r="S49" s="2">
        <v>-7133588.251283132</v>
      </c>
      <c r="T49" s="2">
        <v>-953067.0843664875</v>
      </c>
      <c r="U49" s="17">
        <v>0</v>
      </c>
      <c r="V49" s="2">
        <v>-6853474.032099038</v>
      </c>
      <c r="W49" s="2">
        <v>-1798908.40127964</v>
      </c>
      <c r="X49" s="2">
        <v>-6279458.329550199</v>
      </c>
      <c r="Y49" s="2">
        <v>-935568.7037988922</v>
      </c>
      <c r="Z49" s="17">
        <v>0</v>
      </c>
      <c r="AA49" s="2">
        <v>-5545715.575406862</v>
      </c>
      <c r="AB49" s="2">
        <v>-1601466.4430056917</v>
      </c>
      <c r="AC49" s="2">
        <v>-5125652.682944258</v>
      </c>
      <c r="AD49" s="2">
        <v>-894129.9022278854</v>
      </c>
      <c r="AE49" s="17">
        <v>0</v>
      </c>
      <c r="AF49" s="2">
        <v>-4563033.244298437</v>
      </c>
      <c r="AG49" s="2">
        <v>-1420449.6037907193</v>
      </c>
      <c r="AH49" s="2">
        <v>-4245626.667554729</v>
      </c>
      <c r="AI49" s="2">
        <v>-850088.4849456031</v>
      </c>
      <c r="AJ49" s="17">
        <v>0</v>
      </c>
    </row>
    <row r="50" spans="1:36" ht="12.75">
      <c r="A50">
        <v>0.18</v>
      </c>
      <c r="B50" s="2">
        <v>-10788412.627263408</v>
      </c>
      <c r="C50" s="2">
        <v>-2259571.210024862</v>
      </c>
      <c r="D50" s="2">
        <v>-9817813.51517063</v>
      </c>
      <c r="E50" s="2">
        <v>-982589.712497771</v>
      </c>
      <c r="F50" s="17">
        <v>0</v>
      </c>
      <c r="G50" s="2">
        <v>-9839919.90878907</v>
      </c>
      <c r="H50" s="2">
        <v>-2152410.230693061</v>
      </c>
      <c r="I50" s="2">
        <v>-8954374.210996965</v>
      </c>
      <c r="J50" s="2">
        <v>-978601.6744653134</v>
      </c>
      <c r="K50" s="17">
        <v>0</v>
      </c>
      <c r="L50" s="2">
        <v>-8924284.665859574</v>
      </c>
      <c r="M50" s="2">
        <v>-2025894.7231724863</v>
      </c>
      <c r="N50" s="2">
        <v>-8163748.680848351</v>
      </c>
      <c r="O50" s="2">
        <v>-954650.6313050507</v>
      </c>
      <c r="P50" s="17">
        <v>0</v>
      </c>
      <c r="Q50" s="2">
        <v>-7714263.274782179</v>
      </c>
      <c r="R50" s="2">
        <v>-1889589.0895944156</v>
      </c>
      <c r="S50" s="2">
        <v>-7059733.000734805</v>
      </c>
      <c r="T50" s="2">
        <v>-915479.1246175946</v>
      </c>
      <c r="U50" s="17">
        <v>0</v>
      </c>
      <c r="V50" s="2">
        <v>-6773487.122828548</v>
      </c>
      <c r="W50" s="2">
        <v>-1755476.9765335934</v>
      </c>
      <c r="X50" s="2">
        <v>-6204378.542953132</v>
      </c>
      <c r="Y50" s="2">
        <v>-903375.8531175402</v>
      </c>
      <c r="Z50" s="17">
        <v>0</v>
      </c>
      <c r="AA50" s="2">
        <v>-5468462.001193134</v>
      </c>
      <c r="AB50" s="2">
        <v>-1558666.4286329465</v>
      </c>
      <c r="AC50" s="2">
        <v>-5050324.108658005</v>
      </c>
      <c r="AD50" s="2">
        <v>-864021.216703564</v>
      </c>
      <c r="AE50" s="17">
        <v>0</v>
      </c>
      <c r="AF50" s="2">
        <v>-4473166.6995023005</v>
      </c>
      <c r="AG50" s="2">
        <v>-1379879.6076656694</v>
      </c>
      <c r="AH50" s="2">
        <v>-4165835.0564115797</v>
      </c>
      <c r="AI50" s="2">
        <v>-821356.3581780988</v>
      </c>
      <c r="AJ50" s="17">
        <v>0</v>
      </c>
    </row>
    <row r="51" spans="1:36" ht="12.75">
      <c r="A51">
        <v>0.19</v>
      </c>
      <c r="B51" s="2">
        <v>-10694087.137840036</v>
      </c>
      <c r="C51" s="2">
        <v>-2217881.3506717565</v>
      </c>
      <c r="D51" s="2">
        <v>-9727684.835084165</v>
      </c>
      <c r="E51" s="2">
        <v>-948261.7855393394</v>
      </c>
      <c r="F51" s="17">
        <v>0</v>
      </c>
      <c r="G51" s="2">
        <v>-9789023.668259785</v>
      </c>
      <c r="H51" s="2">
        <v>-2110125.0109839193</v>
      </c>
      <c r="I51" s="2">
        <v>-8882121.408208719</v>
      </c>
      <c r="J51" s="2">
        <v>-946648.483772259</v>
      </c>
      <c r="K51" s="17">
        <v>0</v>
      </c>
      <c r="L51" s="2">
        <v>-8843939.215553682</v>
      </c>
      <c r="M51" s="2">
        <v>-1981955.657718722</v>
      </c>
      <c r="N51" s="2">
        <v>-8102349.385236217</v>
      </c>
      <c r="O51" s="2">
        <v>-918596.2748717584</v>
      </c>
      <c r="P51" s="17">
        <v>0</v>
      </c>
      <c r="Q51" s="2">
        <v>-7637131.751819411</v>
      </c>
      <c r="R51" s="2">
        <v>-1848924.3046670742</v>
      </c>
      <c r="S51" s="2">
        <v>-6974986.78162933</v>
      </c>
      <c r="T51" s="2">
        <v>-890289.5483245226</v>
      </c>
      <c r="U51" s="17">
        <v>0</v>
      </c>
      <c r="V51" s="2">
        <v>-6690471.206587878</v>
      </c>
      <c r="W51" s="2">
        <v>-1710559.1892735034</v>
      </c>
      <c r="X51" s="2">
        <v>-6132778.899943983</v>
      </c>
      <c r="Y51" s="2">
        <v>-876436.5186097441</v>
      </c>
      <c r="Z51" s="17">
        <v>0</v>
      </c>
      <c r="AA51" s="2">
        <v>-5391451.811500369</v>
      </c>
      <c r="AB51" s="2">
        <v>-1518752.8371111634</v>
      </c>
      <c r="AC51" s="2">
        <v>-4982137.523446556</v>
      </c>
      <c r="AD51" s="2">
        <v>-837574.709670665</v>
      </c>
      <c r="AE51" s="17">
        <v>0</v>
      </c>
      <c r="AF51" s="2">
        <v>-4394217.240979588</v>
      </c>
      <c r="AG51" s="2">
        <v>-1340017.4672334269</v>
      </c>
      <c r="AH51" s="2">
        <v>-4091838.636273544</v>
      </c>
      <c r="AI51" s="2">
        <v>-792920.1080548264</v>
      </c>
      <c r="AJ51" s="17">
        <v>0</v>
      </c>
    </row>
    <row r="52" spans="1:36" ht="12.75">
      <c r="A52">
        <v>0.2</v>
      </c>
      <c r="B52" s="2">
        <v>-10638919.59098627</v>
      </c>
      <c r="C52" s="2">
        <v>-2173060.6089400104</v>
      </c>
      <c r="D52" s="2">
        <v>-9634556.336349461</v>
      </c>
      <c r="E52" s="2">
        <v>-919375.4604147205</v>
      </c>
      <c r="F52" s="17">
        <v>0</v>
      </c>
      <c r="G52" s="2">
        <v>-9701766.791477155</v>
      </c>
      <c r="H52" s="2">
        <v>-2058844.5051257156</v>
      </c>
      <c r="I52" s="2">
        <v>-8821286.635294681</v>
      </c>
      <c r="J52" s="2">
        <v>-914260.007508978</v>
      </c>
      <c r="K52" s="17">
        <v>0</v>
      </c>
      <c r="L52" s="2">
        <v>-8750909.160208106</v>
      </c>
      <c r="M52" s="2">
        <v>-1941625.3501778992</v>
      </c>
      <c r="N52" s="2">
        <v>-8046791.202674719</v>
      </c>
      <c r="O52" s="2">
        <v>-895036.9595685389</v>
      </c>
      <c r="P52" s="17">
        <v>0</v>
      </c>
      <c r="Q52" s="2">
        <v>-7560433.907722564</v>
      </c>
      <c r="R52" s="2">
        <v>-1813853.0912130226</v>
      </c>
      <c r="S52" s="2">
        <v>-6897926.350702742</v>
      </c>
      <c r="T52" s="2">
        <v>-861475.6079198767</v>
      </c>
      <c r="U52" s="17">
        <v>0</v>
      </c>
      <c r="V52" s="2">
        <v>-6619041.247695917</v>
      </c>
      <c r="W52" s="2">
        <v>-1671171.4657288059</v>
      </c>
      <c r="X52" s="2">
        <v>-6059514.692653621</v>
      </c>
      <c r="Y52" s="2">
        <v>-850870.7701566996</v>
      </c>
      <c r="Z52" s="17">
        <v>0</v>
      </c>
      <c r="AA52" s="2">
        <v>-5322656.553167728</v>
      </c>
      <c r="AB52" s="2">
        <v>-1478172.0098907417</v>
      </c>
      <c r="AC52" s="2">
        <v>-4917170.905137035</v>
      </c>
      <c r="AD52" s="2">
        <v>-810063.1067470663</v>
      </c>
      <c r="AE52" s="17">
        <v>0</v>
      </c>
      <c r="AF52" s="2">
        <v>-4317423.955844704</v>
      </c>
      <c r="AG52" s="2">
        <v>-1303873.744599685</v>
      </c>
      <c r="AH52" s="2">
        <v>-4021164.552293564</v>
      </c>
      <c r="AI52" s="2">
        <v>-765678.6850155212</v>
      </c>
      <c r="AJ52" s="17">
        <v>0</v>
      </c>
    </row>
    <row r="53" spans="1:36" ht="12.75">
      <c r="A53">
        <v>0.21</v>
      </c>
      <c r="B53" s="2">
        <v>-10573285.54056858</v>
      </c>
      <c r="C53" s="2">
        <v>-2144563.4524210603</v>
      </c>
      <c r="D53" s="2">
        <v>-9592454.273184454</v>
      </c>
      <c r="E53" s="2">
        <v>-898414.4303082824</v>
      </c>
      <c r="F53" s="17">
        <v>0</v>
      </c>
      <c r="G53" s="2">
        <v>-9629652.478216881</v>
      </c>
      <c r="H53" s="2">
        <v>-2016182.8350661744</v>
      </c>
      <c r="I53" s="2">
        <v>-8769349.101371117</v>
      </c>
      <c r="J53" s="2">
        <v>-892124.7214044173</v>
      </c>
      <c r="K53" s="17">
        <v>0</v>
      </c>
      <c r="L53" s="2">
        <v>-8686610.374653023</v>
      </c>
      <c r="M53" s="2">
        <v>-1901320.781981484</v>
      </c>
      <c r="N53" s="2">
        <v>-7995002.043715803</v>
      </c>
      <c r="O53" s="2">
        <v>-869050.1150776698</v>
      </c>
      <c r="P53" s="17">
        <v>0</v>
      </c>
      <c r="Q53" s="2">
        <v>-7492247.685157896</v>
      </c>
      <c r="R53" s="2">
        <v>-1772568.8847402856</v>
      </c>
      <c r="S53" s="2">
        <v>-6833452.510323967</v>
      </c>
      <c r="T53" s="2">
        <v>-838031.0962181998</v>
      </c>
      <c r="U53" s="17">
        <v>0</v>
      </c>
      <c r="V53" s="2">
        <v>-6546983.787268236</v>
      </c>
      <c r="W53" s="2">
        <v>-1631976.3963352218</v>
      </c>
      <c r="X53" s="2">
        <v>-5994910.737189041</v>
      </c>
      <c r="Y53" s="2">
        <v>-825081.4832811988</v>
      </c>
      <c r="Z53" s="17">
        <v>0</v>
      </c>
      <c r="AA53" s="2">
        <v>-5254314.54745197</v>
      </c>
      <c r="AB53" s="2">
        <v>-1439486.9094686648</v>
      </c>
      <c r="AC53" s="2">
        <v>-4844947.745966662</v>
      </c>
      <c r="AD53" s="2">
        <v>-783225.6333399344</v>
      </c>
      <c r="AE53" s="17">
        <v>0</v>
      </c>
      <c r="AF53" s="2">
        <v>-4244205.786830165</v>
      </c>
      <c r="AG53" s="2">
        <v>-1267240.7678258806</v>
      </c>
      <c r="AH53" s="2">
        <v>-3951806.737991959</v>
      </c>
      <c r="AI53" s="2">
        <v>-741019.7604253333</v>
      </c>
      <c r="AJ53" s="17">
        <v>0</v>
      </c>
    </row>
    <row r="54" spans="1:36" ht="12.75">
      <c r="A54">
        <v>0.22</v>
      </c>
      <c r="B54" s="2">
        <v>-10515235.014269514</v>
      </c>
      <c r="C54" s="2">
        <v>-2102271.303173276</v>
      </c>
      <c r="D54" s="2">
        <v>-9522620.020359833</v>
      </c>
      <c r="E54" s="2">
        <v>-851982.2174399516</v>
      </c>
      <c r="F54" s="17">
        <v>0</v>
      </c>
      <c r="G54" s="2">
        <v>-9548851.265763137</v>
      </c>
      <c r="H54" s="2">
        <v>-1977869.898933292</v>
      </c>
      <c r="I54" s="2">
        <v>-8712267.523675518</v>
      </c>
      <c r="J54" s="2">
        <v>-864291.9453027641</v>
      </c>
      <c r="K54" s="17">
        <v>0</v>
      </c>
      <c r="L54" s="2">
        <v>-8623986.46798396</v>
      </c>
      <c r="M54" s="2">
        <v>-1856107.0729248535</v>
      </c>
      <c r="N54" s="2">
        <v>-7933452.904649546</v>
      </c>
      <c r="O54" s="2">
        <v>-841942.8062453421</v>
      </c>
      <c r="P54" s="17">
        <v>0</v>
      </c>
      <c r="Q54" s="2">
        <v>-7428450.184730059</v>
      </c>
      <c r="R54" s="2">
        <v>-1736687.762190145</v>
      </c>
      <c r="S54" s="2">
        <v>-6782997.4664046075</v>
      </c>
      <c r="T54" s="2">
        <v>-810445.7732264267</v>
      </c>
      <c r="U54" s="17">
        <v>0</v>
      </c>
      <c r="V54" s="2">
        <v>-6480645.040918581</v>
      </c>
      <c r="W54" s="2">
        <v>-1593286.5356947067</v>
      </c>
      <c r="X54" s="2">
        <v>-5928909.749437393</v>
      </c>
      <c r="Y54" s="2">
        <v>-797852.5919715981</v>
      </c>
      <c r="Z54" s="17">
        <v>0</v>
      </c>
      <c r="AA54" s="2">
        <v>-5193305.907523991</v>
      </c>
      <c r="AB54" s="2">
        <v>-1400615.526175408</v>
      </c>
      <c r="AC54" s="2">
        <v>-4782793.140267594</v>
      </c>
      <c r="AD54" s="2">
        <v>-756912.0831528784</v>
      </c>
      <c r="AE54" s="17">
        <v>0</v>
      </c>
      <c r="AF54" s="2">
        <v>-4175205.1630906463</v>
      </c>
      <c r="AG54" s="2">
        <v>-1231088.8964535436</v>
      </c>
      <c r="AH54" s="2">
        <v>-3887995.6904377146</v>
      </c>
      <c r="AI54" s="2">
        <v>-715887.0283867569</v>
      </c>
      <c r="AJ54" s="17">
        <v>0</v>
      </c>
    </row>
    <row r="55" spans="1:36" ht="12.75">
      <c r="A55">
        <v>0.23</v>
      </c>
      <c r="B55" s="2">
        <v>-10447534.559699329</v>
      </c>
      <c r="C55" s="2">
        <v>-2062218.8057551633</v>
      </c>
      <c r="D55" s="2">
        <v>-9477603.532381516</v>
      </c>
      <c r="E55" s="2">
        <v>-820154.4575901428</v>
      </c>
      <c r="F55" s="17">
        <v>0</v>
      </c>
      <c r="G55" s="2">
        <v>-9489925.628183201</v>
      </c>
      <c r="H55" s="2">
        <v>-1935570.609314269</v>
      </c>
      <c r="I55" s="2">
        <v>-8637290.417317599</v>
      </c>
      <c r="J55" s="2">
        <v>-823580.0738483702</v>
      </c>
      <c r="K55" s="17">
        <v>0</v>
      </c>
      <c r="L55" s="2">
        <v>-8565231.73106144</v>
      </c>
      <c r="M55" s="2">
        <v>-1832760.2101194381</v>
      </c>
      <c r="N55" s="2">
        <v>-7861197.650222287</v>
      </c>
      <c r="O55" s="2">
        <v>-811982.3179454578</v>
      </c>
      <c r="P55" s="17">
        <v>0</v>
      </c>
      <c r="Q55" s="2">
        <v>-7361586.82477166</v>
      </c>
      <c r="R55" s="2">
        <v>-1697118.2573726627</v>
      </c>
      <c r="S55" s="2">
        <v>-6710911.5193364415</v>
      </c>
      <c r="T55" s="2">
        <v>-786075.8705134656</v>
      </c>
      <c r="U55" s="17">
        <v>0</v>
      </c>
      <c r="V55" s="2">
        <v>-6421138.467224501</v>
      </c>
      <c r="W55" s="2">
        <v>-1556980.623613968</v>
      </c>
      <c r="X55" s="2">
        <v>-5858064.623714968</v>
      </c>
      <c r="Y55" s="2">
        <v>-772776.5890598731</v>
      </c>
      <c r="Z55" s="17">
        <v>0</v>
      </c>
      <c r="AA55" s="2">
        <v>-5131416.060901521</v>
      </c>
      <c r="AB55" s="2">
        <v>-1365087.0312018031</v>
      </c>
      <c r="AC55" s="2">
        <v>-4724794.489414925</v>
      </c>
      <c r="AD55" s="2">
        <v>-732963.3233593937</v>
      </c>
      <c r="AE55" s="17">
        <v>0</v>
      </c>
      <c r="AF55" s="2">
        <v>-4104989.69716706</v>
      </c>
      <c r="AG55" s="2">
        <v>-1197108.1810873174</v>
      </c>
      <c r="AH55" s="2">
        <v>-3823118.1133938637</v>
      </c>
      <c r="AI55" s="2">
        <v>-689477.7014178401</v>
      </c>
      <c r="AJ55" s="17">
        <v>0</v>
      </c>
    </row>
    <row r="56" spans="1:36" ht="12.75">
      <c r="A56">
        <v>0.24</v>
      </c>
      <c r="B56" s="2">
        <v>-10385290.897350151</v>
      </c>
      <c r="C56" s="2">
        <v>-1999169.350637219</v>
      </c>
      <c r="D56" s="2">
        <v>-9418394.641524114</v>
      </c>
      <c r="E56" s="2">
        <v>-789722.4454640116</v>
      </c>
      <c r="F56" s="17">
        <v>0</v>
      </c>
      <c r="G56" s="2">
        <v>-9442828.893372467</v>
      </c>
      <c r="H56" s="2">
        <v>-1896870.939519363</v>
      </c>
      <c r="I56" s="2">
        <v>-8590262.960760193</v>
      </c>
      <c r="J56" s="2">
        <v>-797767.568438451</v>
      </c>
      <c r="K56" s="17">
        <v>0</v>
      </c>
      <c r="L56" s="2">
        <v>-8507899.688682731</v>
      </c>
      <c r="M56" s="2">
        <v>-1796080.2331092919</v>
      </c>
      <c r="N56" s="2">
        <v>-7810403.7902027685</v>
      </c>
      <c r="O56" s="2">
        <v>-786377.7622299145</v>
      </c>
      <c r="P56" s="17">
        <v>0</v>
      </c>
      <c r="Q56" s="2">
        <v>-7303574.538944891</v>
      </c>
      <c r="R56" s="2">
        <v>-1659185.2098105897</v>
      </c>
      <c r="S56" s="2">
        <v>-6649155.281108431</v>
      </c>
      <c r="T56" s="2">
        <v>-760969.529790708</v>
      </c>
      <c r="U56" s="17">
        <v>0</v>
      </c>
      <c r="V56" s="2">
        <v>-6362291.613375923</v>
      </c>
      <c r="W56" s="2">
        <v>-1522618.3618939167</v>
      </c>
      <c r="X56" s="2">
        <v>-5799684.334535235</v>
      </c>
      <c r="Y56" s="2">
        <v>-749128.1564752315</v>
      </c>
      <c r="Z56" s="17">
        <v>0</v>
      </c>
      <c r="AA56" s="2">
        <v>-5070914.110198634</v>
      </c>
      <c r="AB56" s="2">
        <v>-1330462.0757213596</v>
      </c>
      <c r="AC56" s="2">
        <v>-4665018.09508244</v>
      </c>
      <c r="AD56" s="2">
        <v>-708469.6288907486</v>
      </c>
      <c r="AE56" s="17">
        <v>0</v>
      </c>
      <c r="AF56" s="2">
        <v>-4044470.146391621</v>
      </c>
      <c r="AG56" s="2">
        <v>-1164603.1506102835</v>
      </c>
      <c r="AH56" s="2">
        <v>-3762215.7152285813</v>
      </c>
      <c r="AI56" s="2">
        <v>-665540.5819819584</v>
      </c>
      <c r="AJ56" s="17">
        <v>0</v>
      </c>
    </row>
    <row r="57" spans="1:36" ht="12.75">
      <c r="A57">
        <v>0.25</v>
      </c>
      <c r="B57" s="2">
        <v>-10345262.688939864</v>
      </c>
      <c r="C57" s="2">
        <v>-1977901.2082335437</v>
      </c>
      <c r="D57" s="2">
        <v>-9370317.288424328</v>
      </c>
      <c r="E57" s="2">
        <v>-771738.7124147769</v>
      </c>
      <c r="F57" s="17">
        <v>0</v>
      </c>
      <c r="G57" s="2">
        <v>-9397427.911194006</v>
      </c>
      <c r="H57" s="2">
        <v>-1855517.0744924657</v>
      </c>
      <c r="I57" s="2">
        <v>-8513418.139355205</v>
      </c>
      <c r="J57" s="2">
        <v>-771880.3776896843</v>
      </c>
      <c r="K57" s="17">
        <v>0</v>
      </c>
      <c r="L57" s="2">
        <v>-8449191.776097182</v>
      </c>
      <c r="M57" s="2">
        <v>-1758518.6312367432</v>
      </c>
      <c r="N57" s="2">
        <v>-7751847.566501031</v>
      </c>
      <c r="O57" s="2">
        <v>-764712.390255799</v>
      </c>
      <c r="P57" s="17">
        <v>0</v>
      </c>
      <c r="Q57" s="2">
        <v>-7249965.719701998</v>
      </c>
      <c r="R57" s="2">
        <v>-1623691.512025735</v>
      </c>
      <c r="S57" s="2">
        <v>-6593498.376444418</v>
      </c>
      <c r="T57" s="2">
        <v>-740353.854414393</v>
      </c>
      <c r="U57" s="17">
        <v>0</v>
      </c>
      <c r="V57" s="2">
        <v>-6306425.712086627</v>
      </c>
      <c r="W57" s="2">
        <v>-1483220.4880033806</v>
      </c>
      <c r="X57" s="2">
        <v>-5746536.028643962</v>
      </c>
      <c r="Y57" s="2">
        <v>-724737.5748988409</v>
      </c>
      <c r="Z57" s="17">
        <v>0</v>
      </c>
      <c r="AA57" s="2">
        <v>-5012248.63442216</v>
      </c>
      <c r="AB57" s="2">
        <v>-1298662.581724232</v>
      </c>
      <c r="AC57" s="2">
        <v>-4603279.147594008</v>
      </c>
      <c r="AD57" s="2">
        <v>-682080.7114353697</v>
      </c>
      <c r="AE57" s="17">
        <v>0</v>
      </c>
      <c r="AF57" s="2">
        <v>-3979697.717307157</v>
      </c>
      <c r="AG57" s="2">
        <v>-1131487.4996874211</v>
      </c>
      <c r="AH57" s="2">
        <v>-3705729.4949947735</v>
      </c>
      <c r="AI57" s="2">
        <v>-640755.8408105667</v>
      </c>
      <c r="AJ57" s="17">
        <v>0</v>
      </c>
    </row>
    <row r="58" spans="1:36" ht="12.75">
      <c r="A58">
        <v>0.26</v>
      </c>
      <c r="B58" s="2">
        <v>-10309620.857370876</v>
      </c>
      <c r="C58" s="2">
        <v>-1940007.013688585</v>
      </c>
      <c r="D58" s="2">
        <v>-9288521.568117019</v>
      </c>
      <c r="E58" s="2">
        <v>-758023.1632772733</v>
      </c>
      <c r="F58" s="17">
        <v>0</v>
      </c>
      <c r="G58" s="2">
        <v>-9343126.564089395</v>
      </c>
      <c r="H58" s="2">
        <v>-1822693.8336976725</v>
      </c>
      <c r="I58" s="2">
        <v>-8459853.645193746</v>
      </c>
      <c r="J58" s="2">
        <v>-756028.8419341223</v>
      </c>
      <c r="K58" s="17">
        <v>0</v>
      </c>
      <c r="L58" s="2">
        <v>-8400547.081006149</v>
      </c>
      <c r="M58" s="2">
        <v>-1728671.6713188458</v>
      </c>
      <c r="N58" s="2">
        <v>-7686051.9052086845</v>
      </c>
      <c r="O58" s="2">
        <v>-746485.1567362308</v>
      </c>
      <c r="P58" s="17">
        <v>0</v>
      </c>
      <c r="Q58" s="2">
        <v>-7194013.9659596495</v>
      </c>
      <c r="R58" s="2">
        <v>-1589152.3605746315</v>
      </c>
      <c r="S58" s="2">
        <v>-6544335.248007981</v>
      </c>
      <c r="T58" s="2">
        <v>-716827.4208147853</v>
      </c>
      <c r="U58" s="17">
        <v>0</v>
      </c>
      <c r="V58" s="2">
        <v>-6255961.104747439</v>
      </c>
      <c r="W58" s="2">
        <v>-1451221.4637568465</v>
      </c>
      <c r="X58" s="2">
        <v>-5683889.16752305</v>
      </c>
      <c r="Y58" s="2">
        <v>-699072.4785469841</v>
      </c>
      <c r="Z58" s="17">
        <v>0</v>
      </c>
      <c r="AA58" s="2">
        <v>-4954086.652439445</v>
      </c>
      <c r="AB58" s="2">
        <v>-1263456.8711762715</v>
      </c>
      <c r="AC58" s="2">
        <v>-4547548.00134344</v>
      </c>
      <c r="AD58" s="2">
        <v>-657984.9163496762</v>
      </c>
      <c r="AE58" s="17">
        <v>0</v>
      </c>
      <c r="AF58" s="2">
        <v>-3919544.1122427685</v>
      </c>
      <c r="AG58" s="2">
        <v>-1098155.8028968032</v>
      </c>
      <c r="AH58" s="2">
        <v>-3650261.6901244475</v>
      </c>
      <c r="AI58" s="2">
        <v>-618375.5880283354</v>
      </c>
      <c r="AJ58" s="17">
        <v>0</v>
      </c>
    </row>
    <row r="59" spans="1:36" ht="12.75">
      <c r="A59">
        <v>0.27</v>
      </c>
      <c r="B59" s="2">
        <v>-10263627.901150446</v>
      </c>
      <c r="C59" s="2">
        <v>-1890911.1667977255</v>
      </c>
      <c r="D59" s="2">
        <v>-9228124.66022384</v>
      </c>
      <c r="E59" s="2">
        <v>-745239.2546873025</v>
      </c>
      <c r="F59" s="17">
        <v>0</v>
      </c>
      <c r="G59" s="2">
        <v>-9310189.449661702</v>
      </c>
      <c r="H59" s="2">
        <v>-1794583.1909270776</v>
      </c>
      <c r="I59" s="2">
        <v>-8401421.233028863</v>
      </c>
      <c r="J59" s="2">
        <v>-733529.6534736437</v>
      </c>
      <c r="K59" s="17">
        <v>0</v>
      </c>
      <c r="L59" s="2">
        <v>-8348865.760821777</v>
      </c>
      <c r="M59" s="2">
        <v>-1690229.7261505814</v>
      </c>
      <c r="N59" s="2">
        <v>-7611783.26211786</v>
      </c>
      <c r="O59" s="2">
        <v>-723643.7039521325</v>
      </c>
      <c r="P59" s="17">
        <v>0</v>
      </c>
      <c r="Q59" s="2">
        <v>-7148133.254576001</v>
      </c>
      <c r="R59" s="2">
        <v>-1556934.4080309912</v>
      </c>
      <c r="S59" s="2">
        <v>-6492829.851109361</v>
      </c>
      <c r="T59" s="2">
        <v>-691934.6728231249</v>
      </c>
      <c r="U59" s="17">
        <v>0</v>
      </c>
      <c r="V59" s="2">
        <v>-6207391.527394291</v>
      </c>
      <c r="W59" s="2">
        <v>-1417691.3350908232</v>
      </c>
      <c r="X59" s="2">
        <v>-5634043.780447414</v>
      </c>
      <c r="Y59" s="2">
        <v>-674353.3463650213</v>
      </c>
      <c r="Z59" s="17">
        <v>0</v>
      </c>
      <c r="AA59" s="2">
        <v>-4900784.522530915</v>
      </c>
      <c r="AB59" s="2">
        <v>-1228990.2274675604</v>
      </c>
      <c r="AC59" s="2">
        <v>-4494247.150838355</v>
      </c>
      <c r="AD59" s="2">
        <v>-633924.0045806698</v>
      </c>
      <c r="AE59" s="17">
        <v>0</v>
      </c>
      <c r="AF59" s="2">
        <v>-3860273.0068480917</v>
      </c>
      <c r="AG59" s="2">
        <v>-1065291.8825292478</v>
      </c>
      <c r="AH59" s="2">
        <v>-3595805.272398847</v>
      </c>
      <c r="AI59" s="2">
        <v>-595421.7059062379</v>
      </c>
      <c r="AJ59" s="17">
        <v>0</v>
      </c>
    </row>
    <row r="60" spans="1:36" ht="12.75">
      <c r="A60">
        <v>0.28</v>
      </c>
      <c r="B60" s="2">
        <v>-10225379.30178382</v>
      </c>
      <c r="C60" s="2">
        <v>-1858011.6520008973</v>
      </c>
      <c r="D60" s="2">
        <v>-9144603.254662536</v>
      </c>
      <c r="E60" s="2">
        <v>-711837.397746261</v>
      </c>
      <c r="F60" s="17">
        <v>0</v>
      </c>
      <c r="G60" s="2">
        <v>-9275323.56103329</v>
      </c>
      <c r="H60" s="2">
        <v>-1758555.3174769355</v>
      </c>
      <c r="I60" s="2">
        <v>-8334507.354725741</v>
      </c>
      <c r="J60" s="2">
        <v>-705526.6175341936</v>
      </c>
      <c r="K60" s="17">
        <v>0</v>
      </c>
      <c r="L60" s="2">
        <v>-8307576.025736739</v>
      </c>
      <c r="M60" s="2">
        <v>-1661290.133262881</v>
      </c>
      <c r="N60" s="2">
        <v>-7546873.040112218</v>
      </c>
      <c r="O60" s="2">
        <v>-697048.9251697455</v>
      </c>
      <c r="P60" s="17">
        <v>0</v>
      </c>
      <c r="Q60" s="2">
        <v>-7101523.119593048</v>
      </c>
      <c r="R60" s="2">
        <v>-1519000.7965052093</v>
      </c>
      <c r="S60" s="2">
        <v>-6440452.290027858</v>
      </c>
      <c r="T60" s="2">
        <v>-669391.3246628763</v>
      </c>
      <c r="U60" s="17">
        <v>0</v>
      </c>
      <c r="V60" s="2">
        <v>-6152120.3436212</v>
      </c>
      <c r="W60" s="2">
        <v>-1385672.7431080614</v>
      </c>
      <c r="X60" s="2">
        <v>-5581255.640568845</v>
      </c>
      <c r="Y60" s="2">
        <v>-653111.4378231439</v>
      </c>
      <c r="Z60" s="17">
        <v>0</v>
      </c>
      <c r="AA60" s="2">
        <v>-4846886.73250552</v>
      </c>
      <c r="AB60" s="2">
        <v>-1199392.0023044734</v>
      </c>
      <c r="AC60" s="2">
        <v>-4438692.891388738</v>
      </c>
      <c r="AD60" s="2">
        <v>-611490.514406597</v>
      </c>
      <c r="AE60" s="17">
        <v>0</v>
      </c>
      <c r="AF60" s="2">
        <v>-3804577.728576908</v>
      </c>
      <c r="AG60" s="2">
        <v>-1033947.5765430921</v>
      </c>
      <c r="AH60" s="2">
        <v>-3545093.252147594</v>
      </c>
      <c r="AI60" s="2">
        <v>-572348.4580843315</v>
      </c>
      <c r="AJ60" s="17">
        <v>0</v>
      </c>
    </row>
    <row r="61" spans="1:36" ht="12.75">
      <c r="A61">
        <v>0.29</v>
      </c>
      <c r="B61" s="2">
        <v>-10145036.164262814</v>
      </c>
      <c r="C61" s="2">
        <v>-1823380.808086452</v>
      </c>
      <c r="D61" s="2">
        <v>-9115663.94353839</v>
      </c>
      <c r="E61" s="2">
        <v>-683549.6344392551</v>
      </c>
      <c r="F61" s="17">
        <v>0</v>
      </c>
      <c r="G61" s="2">
        <v>-9238499.569137614</v>
      </c>
      <c r="H61" s="2">
        <v>-1728782.1081356867</v>
      </c>
      <c r="I61" s="2">
        <v>-8286965.126987707</v>
      </c>
      <c r="J61" s="2">
        <v>-683697.5303036142</v>
      </c>
      <c r="K61" s="17">
        <v>0</v>
      </c>
      <c r="L61" s="2">
        <v>-8268575.21386592</v>
      </c>
      <c r="M61" s="2">
        <v>-1625417.5275129112</v>
      </c>
      <c r="N61" s="2">
        <v>-7492187.413168759</v>
      </c>
      <c r="O61" s="2">
        <v>-672038.7701535237</v>
      </c>
      <c r="P61" s="17">
        <v>0</v>
      </c>
      <c r="Q61" s="2">
        <v>-7056500.800544968</v>
      </c>
      <c r="R61" s="2">
        <v>-1483218.2150888876</v>
      </c>
      <c r="S61" s="2">
        <v>-6380041.887477229</v>
      </c>
      <c r="T61" s="2">
        <v>-649992.1894766294</v>
      </c>
      <c r="U61" s="17">
        <v>0</v>
      </c>
      <c r="V61" s="2">
        <v>-6101103.031930178</v>
      </c>
      <c r="W61" s="2">
        <v>-1349757.4648590402</v>
      </c>
      <c r="X61" s="2">
        <v>-5521958.239862344</v>
      </c>
      <c r="Y61" s="2">
        <v>-630330.3167838863</v>
      </c>
      <c r="Z61" s="17">
        <v>0</v>
      </c>
      <c r="AA61" s="2">
        <v>-4794906.762576697</v>
      </c>
      <c r="AB61" s="2">
        <v>-1168926.5142714125</v>
      </c>
      <c r="AC61" s="2">
        <v>-4384540.268297908</v>
      </c>
      <c r="AD61" s="2">
        <v>-589373.8579914209</v>
      </c>
      <c r="AE61" s="17">
        <v>0</v>
      </c>
      <c r="AF61" s="2">
        <v>-3754375.2534025772</v>
      </c>
      <c r="AG61" s="2">
        <v>-1004384.2249423593</v>
      </c>
      <c r="AH61" s="2">
        <v>-3493126.065644913</v>
      </c>
      <c r="AI61" s="2">
        <v>-549772.0755155478</v>
      </c>
      <c r="AJ61" s="17">
        <v>0</v>
      </c>
    </row>
    <row r="62" spans="1:36" ht="12.75">
      <c r="A62">
        <v>0.3</v>
      </c>
      <c r="B62" s="2">
        <v>-10093496.26342133</v>
      </c>
      <c r="C62" s="2">
        <v>-1798013.252713874</v>
      </c>
      <c r="D62" s="2">
        <v>-9080970.92275481</v>
      </c>
      <c r="E62" s="2">
        <v>-668146.2902455308</v>
      </c>
      <c r="F62" s="17">
        <v>0</v>
      </c>
      <c r="G62" s="2">
        <v>-9175370.297743864</v>
      </c>
      <c r="H62" s="2">
        <v>-1695238.8856767442</v>
      </c>
      <c r="I62" s="2">
        <v>-8224720.943534454</v>
      </c>
      <c r="J62" s="2">
        <v>-667751.088885767</v>
      </c>
      <c r="K62" s="17">
        <v>0</v>
      </c>
      <c r="L62" s="2">
        <v>-8223152.273549178</v>
      </c>
      <c r="M62" s="2">
        <v>-1595412.2605171378</v>
      </c>
      <c r="N62" s="2">
        <v>-7439419.379387616</v>
      </c>
      <c r="O62" s="2">
        <v>-650158.3198125844</v>
      </c>
      <c r="P62" s="17">
        <v>0</v>
      </c>
      <c r="Q62" s="2">
        <v>-7016873.725433277</v>
      </c>
      <c r="R62" s="2">
        <v>-1453245.1912356443</v>
      </c>
      <c r="S62" s="2">
        <v>-6325887.806319121</v>
      </c>
      <c r="T62" s="2">
        <v>-628873.8457325655</v>
      </c>
      <c r="U62" s="17">
        <v>0</v>
      </c>
      <c r="V62" s="2">
        <v>-6051239.649194547</v>
      </c>
      <c r="W62" s="2">
        <v>-1322399.7817814574</v>
      </c>
      <c r="X62" s="2">
        <v>-5475620.211238402</v>
      </c>
      <c r="Y62" s="2">
        <v>-608709.7095487554</v>
      </c>
      <c r="Z62" s="17">
        <v>0</v>
      </c>
      <c r="AA62" s="2">
        <v>-4749407.743726809</v>
      </c>
      <c r="AB62" s="2">
        <v>-1140637.3650416823</v>
      </c>
      <c r="AC62" s="2">
        <v>-4337019.659498695</v>
      </c>
      <c r="AD62" s="2">
        <v>-567617.8411233862</v>
      </c>
      <c r="AE62" s="17">
        <v>0</v>
      </c>
      <c r="AF62" s="2">
        <v>-3703576.2595857554</v>
      </c>
      <c r="AG62" s="2">
        <v>-973772.5897749048</v>
      </c>
      <c r="AH62" s="2">
        <v>-3443765.09747596</v>
      </c>
      <c r="AI62" s="2">
        <v>-525932.5290096424</v>
      </c>
      <c r="AJ62" s="17">
        <v>0</v>
      </c>
    </row>
    <row r="63" spans="1:36" ht="12.75">
      <c r="A63">
        <v>0.31</v>
      </c>
      <c r="B63" s="2">
        <v>-10047653.217352418</v>
      </c>
      <c r="C63" s="2">
        <v>-1744789.5095664568</v>
      </c>
      <c r="D63" s="2">
        <v>-9048237.829424527</v>
      </c>
      <c r="E63" s="2">
        <v>-638861.881063213</v>
      </c>
      <c r="F63" s="17">
        <v>0</v>
      </c>
      <c r="G63" s="2">
        <v>-9144478.963000806</v>
      </c>
      <c r="H63" s="2">
        <v>-1668049.13004723</v>
      </c>
      <c r="I63" s="2">
        <v>-8180616.20235939</v>
      </c>
      <c r="J63" s="2">
        <v>-637647.4731333514</v>
      </c>
      <c r="K63" s="17">
        <v>0</v>
      </c>
      <c r="L63" s="2">
        <v>-8192900.2734712595</v>
      </c>
      <c r="M63" s="2">
        <v>-1564121.6595658506</v>
      </c>
      <c r="N63" s="2">
        <v>-7396394.87878924</v>
      </c>
      <c r="O63" s="2">
        <v>-626640.7380339166</v>
      </c>
      <c r="P63" s="17">
        <v>0</v>
      </c>
      <c r="Q63" s="2">
        <v>-6970855.8186402945</v>
      </c>
      <c r="R63" s="2">
        <v>-1419270.6735278578</v>
      </c>
      <c r="S63" s="2">
        <v>-6278128.56977572</v>
      </c>
      <c r="T63" s="2">
        <v>-609175.1851910285</v>
      </c>
      <c r="U63" s="17">
        <v>0</v>
      </c>
      <c r="V63" s="2">
        <v>-5999493.457789771</v>
      </c>
      <c r="W63" s="2">
        <v>-1294822.829678274</v>
      </c>
      <c r="X63" s="2">
        <v>-5436723.247284633</v>
      </c>
      <c r="Y63" s="2">
        <v>-589858.3040063025</v>
      </c>
      <c r="Z63" s="17">
        <v>0</v>
      </c>
      <c r="AA63" s="2">
        <v>-4698548.201362939</v>
      </c>
      <c r="AB63" s="2">
        <v>-1109669.0010328498</v>
      </c>
      <c r="AC63" s="2">
        <v>-4284261.795519921</v>
      </c>
      <c r="AD63" s="2">
        <v>-544778.6862577439</v>
      </c>
      <c r="AE63" s="17">
        <v>0</v>
      </c>
      <c r="AF63" s="2">
        <v>-3651428.386030538</v>
      </c>
      <c r="AG63" s="2">
        <v>-944613.6113277425</v>
      </c>
      <c r="AH63" s="2">
        <v>-3391062.869349114</v>
      </c>
      <c r="AI63" s="2">
        <v>-503612.9568197777</v>
      </c>
      <c r="AJ63" s="17">
        <v>0</v>
      </c>
    </row>
    <row r="64" spans="1:36" ht="12.75">
      <c r="A64">
        <v>0.32</v>
      </c>
      <c r="B64" s="2">
        <v>-10003533.992591778</v>
      </c>
      <c r="C64" s="2">
        <v>-1723537.3892121143</v>
      </c>
      <c r="D64" s="2">
        <v>-9000522.862649754</v>
      </c>
      <c r="E64" s="2">
        <v>-612744.6813513875</v>
      </c>
      <c r="F64" s="17">
        <v>0</v>
      </c>
      <c r="G64" s="2">
        <v>-9098938.956043975</v>
      </c>
      <c r="H64" s="2">
        <v>-1643289.9221769879</v>
      </c>
      <c r="I64" s="2">
        <v>-8138682.875392067</v>
      </c>
      <c r="J64" s="2">
        <v>-607526.951050199</v>
      </c>
      <c r="K64" s="17">
        <v>0</v>
      </c>
      <c r="L64" s="2">
        <v>-8153624.231349491</v>
      </c>
      <c r="M64" s="2">
        <v>-1533135.016793361</v>
      </c>
      <c r="N64" s="2">
        <v>-7341735.159010578</v>
      </c>
      <c r="O64" s="2">
        <v>-606373.7132232921</v>
      </c>
      <c r="P64" s="17">
        <v>0</v>
      </c>
      <c r="Q64" s="2">
        <v>-6933216.419434701</v>
      </c>
      <c r="R64" s="2">
        <v>-1390225.5681745065</v>
      </c>
      <c r="S64" s="2">
        <v>-6230597.592956258</v>
      </c>
      <c r="T64" s="2">
        <v>-591524.5693759989</v>
      </c>
      <c r="U64" s="17">
        <v>0</v>
      </c>
      <c r="V64" s="2">
        <v>-5952984.118627611</v>
      </c>
      <c r="W64" s="2">
        <v>-1261098.877219411</v>
      </c>
      <c r="X64" s="2">
        <v>-5383751.917070791</v>
      </c>
      <c r="Y64" s="2">
        <v>-570065.2315928367</v>
      </c>
      <c r="Z64" s="17">
        <v>0</v>
      </c>
      <c r="AA64" s="2">
        <v>-4652820.430926366</v>
      </c>
      <c r="AB64" s="2">
        <v>-1078228.3811880501</v>
      </c>
      <c r="AC64" s="2">
        <v>-4234514.214946593</v>
      </c>
      <c r="AD64" s="2">
        <v>-521566.4155906074</v>
      </c>
      <c r="AE64" s="17">
        <v>0</v>
      </c>
      <c r="AF64" s="2">
        <v>-3602123.9967433326</v>
      </c>
      <c r="AG64" s="2">
        <v>-916100.5754328761</v>
      </c>
      <c r="AH64" s="2">
        <v>-3341957.4581766212</v>
      </c>
      <c r="AI64" s="2">
        <v>-481177.11296504986</v>
      </c>
      <c r="AJ64" s="17">
        <v>0</v>
      </c>
    </row>
    <row r="65" spans="1:36" ht="12.75">
      <c r="A65">
        <v>0.33</v>
      </c>
      <c r="B65" s="2">
        <v>-9965466.050189976</v>
      </c>
      <c r="C65" s="2">
        <v>-1683204.1362906876</v>
      </c>
      <c r="D65" s="2">
        <v>-8952733.595644837</v>
      </c>
      <c r="E65" s="2">
        <v>-589381.5419427841</v>
      </c>
      <c r="F65" s="17">
        <v>0</v>
      </c>
      <c r="G65" s="2">
        <v>-9044116.206103876</v>
      </c>
      <c r="H65" s="2">
        <v>-1608599.9105339989</v>
      </c>
      <c r="I65" s="2">
        <v>-8094009.642466805</v>
      </c>
      <c r="J65" s="2">
        <v>-586544.5395726537</v>
      </c>
      <c r="K65" s="17">
        <v>0</v>
      </c>
      <c r="L65" s="2">
        <v>-8115486.562345734</v>
      </c>
      <c r="M65" s="2">
        <v>-1492998.6675434618</v>
      </c>
      <c r="N65" s="2">
        <v>-7313531.460295581</v>
      </c>
      <c r="O65" s="2">
        <v>-583475.0294824542</v>
      </c>
      <c r="P65" s="17">
        <v>0</v>
      </c>
      <c r="Q65" s="2">
        <v>-6890256.1825071955</v>
      </c>
      <c r="R65" s="2">
        <v>-1357671.1656641602</v>
      </c>
      <c r="S65" s="2">
        <v>-6174625.497951178</v>
      </c>
      <c r="T65" s="2">
        <v>-573359.320877747</v>
      </c>
      <c r="U65" s="17">
        <v>0</v>
      </c>
      <c r="V65" s="2">
        <v>-5914996.893224345</v>
      </c>
      <c r="W65" s="2">
        <v>-1228979.0611524046</v>
      </c>
      <c r="X65" s="2">
        <v>-5333087.206130463</v>
      </c>
      <c r="Y65" s="2">
        <v>-548645.7098484325</v>
      </c>
      <c r="Z65" s="17">
        <v>0</v>
      </c>
      <c r="AA65" s="2">
        <v>-4609303.425020544</v>
      </c>
      <c r="AB65" s="2">
        <v>-1049019.5296005944</v>
      </c>
      <c r="AC65" s="2">
        <v>-4184100.729792997</v>
      </c>
      <c r="AD65" s="2">
        <v>-499853.1978296685</v>
      </c>
      <c r="AE65" s="17">
        <v>0</v>
      </c>
      <c r="AF65" s="2">
        <v>-3554930.921906258</v>
      </c>
      <c r="AG65" s="2">
        <v>-888355.135018708</v>
      </c>
      <c r="AH65" s="2">
        <v>-3295309.198773428</v>
      </c>
      <c r="AI65" s="2">
        <v>-460163.8457048999</v>
      </c>
      <c r="AJ65" s="17">
        <v>0</v>
      </c>
    </row>
    <row r="66" spans="1:36" ht="12.75">
      <c r="A66">
        <v>0.34</v>
      </c>
      <c r="B66" s="2">
        <v>-9939891.273518868</v>
      </c>
      <c r="C66" s="2">
        <v>-1659383.043135698</v>
      </c>
      <c r="D66" s="2">
        <v>-8921318.086661724</v>
      </c>
      <c r="E66" s="2">
        <v>-562675.2317863905</v>
      </c>
      <c r="F66" s="17">
        <v>0</v>
      </c>
      <c r="G66" s="2">
        <v>-9000582.875311831</v>
      </c>
      <c r="H66" s="2">
        <v>-1589220.150941331</v>
      </c>
      <c r="I66" s="2">
        <v>-8045660.656109781</v>
      </c>
      <c r="J66" s="2">
        <v>-566148.6397410543</v>
      </c>
      <c r="K66" s="17">
        <v>0</v>
      </c>
      <c r="L66" s="2">
        <v>-8065218.902721604</v>
      </c>
      <c r="M66" s="2">
        <v>-1464575.9616746944</v>
      </c>
      <c r="N66" s="2">
        <v>-7270229.327688678</v>
      </c>
      <c r="O66" s="2">
        <v>-562106.5455139317</v>
      </c>
      <c r="P66" s="17">
        <v>0</v>
      </c>
      <c r="Q66" s="2">
        <v>-6857553.909454114</v>
      </c>
      <c r="R66" s="2">
        <v>-1330551.1505149712</v>
      </c>
      <c r="S66" s="2">
        <v>-6133295.963285077</v>
      </c>
      <c r="T66" s="2">
        <v>-550417.5948260771</v>
      </c>
      <c r="U66" s="17">
        <v>0</v>
      </c>
      <c r="V66" s="2">
        <v>-5872804.5602196185</v>
      </c>
      <c r="W66" s="2">
        <v>-1203800.452722197</v>
      </c>
      <c r="X66" s="2">
        <v>-5285831.360276654</v>
      </c>
      <c r="Y66" s="2">
        <v>-525871.8234455792</v>
      </c>
      <c r="Z66" s="17">
        <v>0</v>
      </c>
      <c r="AA66" s="2">
        <v>-4566105.282880696</v>
      </c>
      <c r="AB66" s="2">
        <v>-1020851.5315870161</v>
      </c>
      <c r="AC66" s="2">
        <v>-4136894.6240875022</v>
      </c>
      <c r="AD66" s="2">
        <v>-478152.2253099466</v>
      </c>
      <c r="AE66" s="17">
        <v>0</v>
      </c>
      <c r="AF66" s="2">
        <v>-3507733.6578512187</v>
      </c>
      <c r="AG66" s="2">
        <v>-860559.9453627478</v>
      </c>
      <c r="AH66" s="2">
        <v>-3249966.9733194485</v>
      </c>
      <c r="AI66" s="2">
        <v>-438586.72483306297</v>
      </c>
      <c r="AJ66" s="17">
        <v>0</v>
      </c>
    </row>
    <row r="67" spans="1:36" ht="12.75">
      <c r="A67">
        <v>0.35</v>
      </c>
      <c r="B67" s="2">
        <v>-9895247.495927975</v>
      </c>
      <c r="C67" s="2">
        <v>-1638558.0431560997</v>
      </c>
      <c r="D67" s="2">
        <v>-8865306.34690408</v>
      </c>
      <c r="E67" s="2">
        <v>-550285.5196479282</v>
      </c>
      <c r="F67" s="17">
        <v>0</v>
      </c>
      <c r="G67" s="2">
        <v>-8950401.17093058</v>
      </c>
      <c r="H67" s="2">
        <v>-1560894.5086583763</v>
      </c>
      <c r="I67" s="2">
        <v>-8006683.837662776</v>
      </c>
      <c r="J67" s="2">
        <v>-547330.3366515071</v>
      </c>
      <c r="K67" s="17">
        <v>0</v>
      </c>
      <c r="L67" s="2">
        <v>-8022002.216026001</v>
      </c>
      <c r="M67" s="2">
        <v>-1438924.605382251</v>
      </c>
      <c r="N67" s="2">
        <v>-7223995.084211903</v>
      </c>
      <c r="O67" s="2">
        <v>-543469.3944613534</v>
      </c>
      <c r="P67" s="17">
        <v>0</v>
      </c>
      <c r="Q67" s="2">
        <v>-6813892.157647602</v>
      </c>
      <c r="R67" s="2">
        <v>-1302697.9515411416</v>
      </c>
      <c r="S67" s="2">
        <v>-6084751.705864725</v>
      </c>
      <c r="T67" s="2">
        <v>-528947.1895370778</v>
      </c>
      <c r="U67" s="17">
        <v>0</v>
      </c>
      <c r="V67" s="2">
        <v>-5833371.08742741</v>
      </c>
      <c r="W67" s="2">
        <v>-1172401.323180822</v>
      </c>
      <c r="X67" s="2">
        <v>-5239982.36807333</v>
      </c>
      <c r="Y67" s="2">
        <v>-503789.8024990982</v>
      </c>
      <c r="Z67" s="17">
        <v>0</v>
      </c>
      <c r="AA67" s="2">
        <v>-4520079.348209719</v>
      </c>
      <c r="AB67" s="2">
        <v>-993679.1556402178</v>
      </c>
      <c r="AC67" s="2">
        <v>-4090221.9622697174</v>
      </c>
      <c r="AD67" s="2">
        <v>-455967.6695622233</v>
      </c>
      <c r="AE67" s="17">
        <v>0</v>
      </c>
      <c r="AF67" s="2">
        <v>-3464616.0053515574</v>
      </c>
      <c r="AG67" s="2">
        <v>-833581.3034909535</v>
      </c>
      <c r="AH67" s="2">
        <v>-3203842.6086450974</v>
      </c>
      <c r="AI67" s="2">
        <v>-417822.842204088</v>
      </c>
      <c r="AJ67" s="17">
        <v>0</v>
      </c>
    </row>
    <row r="68" spans="1:36" ht="12.75">
      <c r="A68">
        <v>0.36</v>
      </c>
      <c r="B68" s="2">
        <v>-9876577.975759493</v>
      </c>
      <c r="C68" s="2">
        <v>-1615346.7478508928</v>
      </c>
      <c r="D68" s="2">
        <v>-8814685.343935544</v>
      </c>
      <c r="E68" s="2">
        <v>-532694.1071368776</v>
      </c>
      <c r="F68" s="17">
        <v>0</v>
      </c>
      <c r="G68" s="2">
        <v>-8911605.259960718</v>
      </c>
      <c r="H68" s="2">
        <v>-1533133.1373686148</v>
      </c>
      <c r="I68" s="2">
        <v>-7965699.848395955</v>
      </c>
      <c r="J68" s="2">
        <v>-525170.8090511353</v>
      </c>
      <c r="K68" s="17">
        <v>0</v>
      </c>
      <c r="L68" s="2">
        <v>-7989984.983599533</v>
      </c>
      <c r="M68" s="2">
        <v>-1412011.7155592623</v>
      </c>
      <c r="N68" s="2">
        <v>-7179216.18209021</v>
      </c>
      <c r="O68" s="2">
        <v>-521960.89585397707</v>
      </c>
      <c r="P68" s="17">
        <v>0</v>
      </c>
      <c r="Q68" s="2">
        <v>-6776632.791170573</v>
      </c>
      <c r="R68" s="2">
        <v>-1270927.721445719</v>
      </c>
      <c r="S68" s="2">
        <v>-6035084.638689605</v>
      </c>
      <c r="T68" s="2">
        <v>-506572.49753162346</v>
      </c>
      <c r="U68" s="17">
        <v>0</v>
      </c>
      <c r="V68" s="2">
        <v>-5792408.713870538</v>
      </c>
      <c r="W68" s="2">
        <v>-1148974.6696212478</v>
      </c>
      <c r="X68" s="2">
        <v>-5196798.906712477</v>
      </c>
      <c r="Y68" s="2">
        <v>-483276.90160076047</v>
      </c>
      <c r="Z68" s="17">
        <v>0</v>
      </c>
      <c r="AA68" s="2">
        <v>-4474783.298693457</v>
      </c>
      <c r="AB68" s="2">
        <v>-966007.5356048943</v>
      </c>
      <c r="AC68" s="2">
        <v>-4044410.4890148896</v>
      </c>
      <c r="AD68" s="2">
        <v>-434794.77782542765</v>
      </c>
      <c r="AE68" s="17">
        <v>0</v>
      </c>
      <c r="AF68" s="2">
        <v>-3421425.4244248867</v>
      </c>
      <c r="AG68" s="2">
        <v>-807302.9545580891</v>
      </c>
      <c r="AH68" s="2">
        <v>-3161430.1911091907</v>
      </c>
      <c r="AI68" s="2">
        <v>-396653.8592264704</v>
      </c>
      <c r="AJ68" s="17">
        <v>0</v>
      </c>
    </row>
    <row r="69" spans="1:36" ht="12.75">
      <c r="A69">
        <v>0.37</v>
      </c>
      <c r="B69" s="2">
        <v>-9825760.553298641</v>
      </c>
      <c r="C69" s="2">
        <v>-1592202.6198948314</v>
      </c>
      <c r="D69" s="2">
        <v>-8781841.484943088</v>
      </c>
      <c r="E69" s="2">
        <v>-513830.62688071176</v>
      </c>
      <c r="F69" s="17">
        <v>0</v>
      </c>
      <c r="G69" s="2">
        <v>-8866928.010118552</v>
      </c>
      <c r="H69" s="2">
        <v>-1490330.4277059399</v>
      </c>
      <c r="I69" s="2">
        <v>-7916313.53188102</v>
      </c>
      <c r="J69" s="2">
        <v>-504503.2791831129</v>
      </c>
      <c r="K69" s="17">
        <v>0</v>
      </c>
      <c r="L69" s="2">
        <v>-7955018.880078876</v>
      </c>
      <c r="M69" s="2">
        <v>-1378858.8811037135</v>
      </c>
      <c r="N69" s="2">
        <v>-7117804.228929772</v>
      </c>
      <c r="O69" s="2">
        <v>-500533.25094705966</v>
      </c>
      <c r="P69" s="17">
        <v>0</v>
      </c>
      <c r="Q69" s="2">
        <v>-6734721.722958579</v>
      </c>
      <c r="R69" s="2">
        <v>-1241895.8338560471</v>
      </c>
      <c r="S69" s="2">
        <v>-5989512.0504512135</v>
      </c>
      <c r="T69" s="2">
        <v>-489509.07788473985</v>
      </c>
      <c r="U69" s="17">
        <v>0</v>
      </c>
      <c r="V69" s="2">
        <v>-5752447.778811279</v>
      </c>
      <c r="W69" s="2">
        <v>-1119657.0590774652</v>
      </c>
      <c r="X69" s="2">
        <v>-5151723.690192815</v>
      </c>
      <c r="Y69" s="2">
        <v>-461515.44194996374</v>
      </c>
      <c r="Z69" s="17">
        <v>0</v>
      </c>
      <c r="AA69" s="2">
        <v>-4433489.372513158</v>
      </c>
      <c r="AB69" s="2">
        <v>-938385.2436342378</v>
      </c>
      <c r="AC69" s="2">
        <v>-3998908.678418067</v>
      </c>
      <c r="AD69" s="2">
        <v>-414394.5562160154</v>
      </c>
      <c r="AE69" s="17">
        <v>0</v>
      </c>
      <c r="AF69" s="2">
        <v>-3379546.999997483</v>
      </c>
      <c r="AG69" s="2">
        <v>-781400.1233062886</v>
      </c>
      <c r="AH69" s="2">
        <v>-3116313.573773213</v>
      </c>
      <c r="AI69" s="2">
        <v>-376216.4288964381</v>
      </c>
      <c r="AJ69" s="17">
        <v>0</v>
      </c>
    </row>
    <row r="70" spans="1:36" ht="12.75">
      <c r="A70">
        <v>0.38</v>
      </c>
      <c r="B70" s="2">
        <v>-9798703.14575542</v>
      </c>
      <c r="C70" s="2">
        <v>-1567925.752210023</v>
      </c>
      <c r="D70" s="2">
        <v>-8746008.775638947</v>
      </c>
      <c r="E70" s="2">
        <v>-501423.83347671985</v>
      </c>
      <c r="F70" s="17">
        <v>0</v>
      </c>
      <c r="G70" s="2">
        <v>-8828046.810446765</v>
      </c>
      <c r="H70" s="2">
        <v>-1467969.6455487912</v>
      </c>
      <c r="I70" s="2">
        <v>-7868554.098629178</v>
      </c>
      <c r="J70" s="2">
        <v>-492049.4297627462</v>
      </c>
      <c r="K70" s="17">
        <v>0</v>
      </c>
      <c r="L70" s="2">
        <v>-7919486.798505787</v>
      </c>
      <c r="M70" s="2">
        <v>-1349865.8780431873</v>
      </c>
      <c r="N70" s="2">
        <v>-7071745.948408265</v>
      </c>
      <c r="O70" s="2">
        <v>-482021.28723235487</v>
      </c>
      <c r="P70" s="17">
        <v>0</v>
      </c>
      <c r="Q70" s="2">
        <v>-6693658.995776366</v>
      </c>
      <c r="R70" s="2">
        <v>-1215183.737398898</v>
      </c>
      <c r="S70" s="2">
        <v>-5942709.2087500235</v>
      </c>
      <c r="T70" s="2">
        <v>-469040.8228876281</v>
      </c>
      <c r="U70" s="17">
        <v>0</v>
      </c>
      <c r="V70" s="2">
        <v>-5717761.970942774</v>
      </c>
      <c r="W70" s="2">
        <v>-1092519.4477274802</v>
      </c>
      <c r="X70" s="2">
        <v>-5108944.031540678</v>
      </c>
      <c r="Y70" s="2">
        <v>-440553.41038132727</v>
      </c>
      <c r="Z70" s="17">
        <v>0</v>
      </c>
      <c r="AA70" s="2">
        <v>-4396323.0447995085</v>
      </c>
      <c r="AB70" s="2">
        <v>-910407.4432222708</v>
      </c>
      <c r="AC70" s="2">
        <v>-3956183.089250649</v>
      </c>
      <c r="AD70" s="2">
        <v>-393406.1321697372</v>
      </c>
      <c r="AE70" s="17">
        <v>0</v>
      </c>
      <c r="AF70" s="2">
        <v>-3337837.890407858</v>
      </c>
      <c r="AG70" s="2">
        <v>-754582.2976883159</v>
      </c>
      <c r="AH70" s="2">
        <v>-3072054.4207602637</v>
      </c>
      <c r="AI70" s="2">
        <v>-354387.48910607566</v>
      </c>
      <c r="AJ70" s="17">
        <v>0</v>
      </c>
    </row>
    <row r="71" spans="1:36" ht="12.75">
      <c r="A71">
        <v>0.39</v>
      </c>
      <c r="B71" s="2">
        <v>-9785775.012052283</v>
      </c>
      <c r="C71" s="2">
        <v>-1544622.9639145264</v>
      </c>
      <c r="D71" s="2">
        <v>-8698083.329175688</v>
      </c>
      <c r="E71" s="2">
        <v>-477957.75714509527</v>
      </c>
      <c r="F71" s="17">
        <v>0</v>
      </c>
      <c r="G71" s="2">
        <v>-8780533.822421633</v>
      </c>
      <c r="H71" s="2">
        <v>-1442754.5768422568</v>
      </c>
      <c r="I71" s="2">
        <v>-7828895.682666708</v>
      </c>
      <c r="J71" s="2">
        <v>-470041.0357353058</v>
      </c>
      <c r="K71" s="17">
        <v>0</v>
      </c>
      <c r="L71" s="2">
        <v>-7894746.79542254</v>
      </c>
      <c r="M71" s="2">
        <v>-1325394.6692506482</v>
      </c>
      <c r="N71" s="2">
        <v>-7032114.807460069</v>
      </c>
      <c r="O71" s="2">
        <v>-465462.3904999966</v>
      </c>
      <c r="P71" s="17">
        <v>0</v>
      </c>
      <c r="Q71" s="2">
        <v>-6658842.208007171</v>
      </c>
      <c r="R71" s="2">
        <v>-1186555.943498531</v>
      </c>
      <c r="S71" s="2">
        <v>-5893907.524944503</v>
      </c>
      <c r="T71" s="2">
        <v>-445519.72921102826</v>
      </c>
      <c r="U71" s="17">
        <v>0</v>
      </c>
      <c r="V71" s="2">
        <v>-5681437.341214288</v>
      </c>
      <c r="W71" s="2">
        <v>-1063539.2791737611</v>
      </c>
      <c r="X71" s="2">
        <v>-5067613.808915661</v>
      </c>
      <c r="Y71" s="2">
        <v>-420987.4417333431</v>
      </c>
      <c r="Z71" s="17">
        <v>0</v>
      </c>
      <c r="AA71" s="2">
        <v>-4357331.648823361</v>
      </c>
      <c r="AB71" s="2">
        <v>-883436.836855411</v>
      </c>
      <c r="AC71" s="2">
        <v>-3915334.423995519</v>
      </c>
      <c r="AD71" s="2">
        <v>-372914.75091767503</v>
      </c>
      <c r="AE71" s="17">
        <v>0</v>
      </c>
      <c r="AF71" s="2">
        <v>-3298544.262703179</v>
      </c>
      <c r="AG71" s="2">
        <v>-729723.7554286334</v>
      </c>
      <c r="AH71" s="2">
        <v>-3029660.679267453</v>
      </c>
      <c r="AI71" s="2">
        <v>-334261.70434020495</v>
      </c>
      <c r="AJ71" s="17">
        <v>0</v>
      </c>
    </row>
    <row r="72" spans="1:36" ht="12.75">
      <c r="A72">
        <v>0.4</v>
      </c>
      <c r="B72" s="2">
        <v>-9719554.722509922</v>
      </c>
      <c r="C72" s="2">
        <v>-1496857.5289610394</v>
      </c>
      <c r="D72" s="2">
        <v>-8654462.635919027</v>
      </c>
      <c r="E72" s="2">
        <v>-453977.330683066</v>
      </c>
      <c r="F72" s="17">
        <v>0</v>
      </c>
      <c r="G72" s="2">
        <v>-8738250.898431778</v>
      </c>
      <c r="H72" s="2">
        <v>-1408126.557331485</v>
      </c>
      <c r="I72" s="2">
        <v>-7790010.005951845</v>
      </c>
      <c r="J72" s="2">
        <v>-450659.8961893564</v>
      </c>
      <c r="K72" s="17">
        <v>0</v>
      </c>
      <c r="L72" s="2">
        <v>-7857868.020825096</v>
      </c>
      <c r="M72" s="2">
        <v>-1300081.2565244003</v>
      </c>
      <c r="N72" s="2">
        <v>-6979648.746610035</v>
      </c>
      <c r="O72" s="2">
        <v>-442058.6491307956</v>
      </c>
      <c r="P72" s="17">
        <v>0</v>
      </c>
      <c r="Q72" s="2">
        <v>-6622696.728840898</v>
      </c>
      <c r="R72" s="2">
        <v>-1157373.6186101534</v>
      </c>
      <c r="S72" s="2">
        <v>-5851156.908725228</v>
      </c>
      <c r="T72" s="2">
        <v>-427334.56510056</v>
      </c>
      <c r="U72" s="17">
        <v>0</v>
      </c>
      <c r="V72" s="2">
        <v>-5645509.698731033</v>
      </c>
      <c r="W72" s="2">
        <v>-1036597.7895832494</v>
      </c>
      <c r="X72" s="2">
        <v>-5026308.893581075</v>
      </c>
      <c r="Y72" s="2">
        <v>-399926.10390712763</v>
      </c>
      <c r="Z72" s="17">
        <v>0</v>
      </c>
      <c r="AA72" s="2">
        <v>-4319859.790300162</v>
      </c>
      <c r="AB72" s="2">
        <v>-858425.3695062594</v>
      </c>
      <c r="AC72" s="2">
        <v>-3869534.417052268</v>
      </c>
      <c r="AD72" s="2">
        <v>-351998.9687844621</v>
      </c>
      <c r="AE72" s="17">
        <v>0</v>
      </c>
      <c r="AF72" s="2">
        <v>-3258232.5932632056</v>
      </c>
      <c r="AG72" s="2">
        <v>-704478.67828078</v>
      </c>
      <c r="AH72" s="2">
        <v>-2986887.77558018</v>
      </c>
      <c r="AI72" s="2">
        <v>-313951.8215770455</v>
      </c>
      <c r="AJ72" s="17">
        <v>0</v>
      </c>
    </row>
    <row r="73" spans="1:36" ht="12.75">
      <c r="A73">
        <v>0.41</v>
      </c>
      <c r="B73" s="2">
        <v>-9696244.632067265</v>
      </c>
      <c r="C73" s="2">
        <v>-1474765.6137128787</v>
      </c>
      <c r="D73" s="2">
        <v>-8606860.705854999</v>
      </c>
      <c r="E73" s="2">
        <v>-445508.52612008667</v>
      </c>
      <c r="F73" s="17">
        <v>0</v>
      </c>
      <c r="G73" s="2">
        <v>-8713159.367324432</v>
      </c>
      <c r="H73" s="2">
        <v>-1371890.6264181843</v>
      </c>
      <c r="I73" s="2">
        <v>-7750372.911695541</v>
      </c>
      <c r="J73" s="2">
        <v>-433889.02422430576</v>
      </c>
      <c r="K73" s="17">
        <v>0</v>
      </c>
      <c r="L73" s="2">
        <v>-7825243.109059152</v>
      </c>
      <c r="M73" s="2">
        <v>-1267335.188916216</v>
      </c>
      <c r="N73" s="2">
        <v>-6941139.301483008</v>
      </c>
      <c r="O73" s="2">
        <v>-427026.6655211484</v>
      </c>
      <c r="P73" s="17">
        <v>0</v>
      </c>
      <c r="Q73" s="2">
        <v>-6582135.756305002</v>
      </c>
      <c r="R73" s="2">
        <v>-1131566.20714368</v>
      </c>
      <c r="S73" s="2">
        <v>-5811188.084691944</v>
      </c>
      <c r="T73" s="2">
        <v>-408307.8743756409</v>
      </c>
      <c r="U73" s="17">
        <v>0</v>
      </c>
      <c r="V73" s="2">
        <v>-5611724.991459247</v>
      </c>
      <c r="W73" s="2">
        <v>-1009753.5103044775</v>
      </c>
      <c r="X73" s="2">
        <v>-4987925.455046848</v>
      </c>
      <c r="Y73" s="2">
        <v>-380130.0089521289</v>
      </c>
      <c r="Z73" s="17">
        <v>0</v>
      </c>
      <c r="AA73" s="2">
        <v>-4281573.784116421</v>
      </c>
      <c r="AB73" s="2">
        <v>-831722.4964751243</v>
      </c>
      <c r="AC73" s="2">
        <v>-3825337.138116168</v>
      </c>
      <c r="AD73" s="2">
        <v>-331746.363576583</v>
      </c>
      <c r="AE73" s="17">
        <v>0</v>
      </c>
      <c r="AF73" s="2">
        <v>-3219053.6549775554</v>
      </c>
      <c r="AG73" s="2">
        <v>-678599.0497759101</v>
      </c>
      <c r="AH73" s="2">
        <v>-2943348.7133721043</v>
      </c>
      <c r="AI73" s="2">
        <v>-294161.67126017704</v>
      </c>
      <c r="AJ73" s="17">
        <v>0</v>
      </c>
    </row>
    <row r="74" spans="1:36" ht="12.75">
      <c r="A74">
        <v>0.42</v>
      </c>
      <c r="B74" s="2">
        <v>-9654428.010209661</v>
      </c>
      <c r="C74" s="2">
        <v>-1449432.9436421208</v>
      </c>
      <c r="D74" s="2">
        <v>-8557363.023397587</v>
      </c>
      <c r="E74" s="2">
        <v>-427954.92732339917</v>
      </c>
      <c r="F74" s="17">
        <v>0</v>
      </c>
      <c r="G74" s="2">
        <v>-8672517.27119252</v>
      </c>
      <c r="H74" s="2">
        <v>-1345023.225272193</v>
      </c>
      <c r="I74" s="2">
        <v>-7694753.241341423</v>
      </c>
      <c r="J74" s="2">
        <v>-418508.0800946785</v>
      </c>
      <c r="K74" s="17">
        <v>0</v>
      </c>
      <c r="L74" s="2">
        <v>-7789670.692833254</v>
      </c>
      <c r="M74" s="2">
        <v>-1235973.9328988628</v>
      </c>
      <c r="N74" s="2">
        <v>-6893595.175529917</v>
      </c>
      <c r="O74" s="2">
        <v>-403608.8527794329</v>
      </c>
      <c r="P74" s="17">
        <v>0</v>
      </c>
      <c r="Q74" s="2">
        <v>-6550550.965247298</v>
      </c>
      <c r="R74" s="2">
        <v>-1104046.7009999522</v>
      </c>
      <c r="S74" s="2">
        <v>-5769628.361528554</v>
      </c>
      <c r="T74" s="2">
        <v>-387374.0817264055</v>
      </c>
      <c r="U74" s="17">
        <v>0</v>
      </c>
      <c r="V74" s="2">
        <v>-5569682.172454736</v>
      </c>
      <c r="W74" s="2">
        <v>-983031.2523116708</v>
      </c>
      <c r="X74" s="2">
        <v>-4949207.705474001</v>
      </c>
      <c r="Y74" s="2">
        <v>-357452.99903207016</v>
      </c>
      <c r="Z74" s="17">
        <v>0</v>
      </c>
      <c r="AA74" s="2">
        <v>-4245962.445209126</v>
      </c>
      <c r="AB74" s="2">
        <v>-805236.0317541121</v>
      </c>
      <c r="AC74" s="2">
        <v>-3784486.8176248414</v>
      </c>
      <c r="AD74" s="2">
        <v>-311401.2848043173</v>
      </c>
      <c r="AE74" s="17">
        <v>0</v>
      </c>
      <c r="AF74" s="2">
        <v>-3177588.5108703156</v>
      </c>
      <c r="AG74" s="2">
        <v>-653874.0883200022</v>
      </c>
      <c r="AH74" s="2">
        <v>-2901197.1150514204</v>
      </c>
      <c r="AI74" s="2">
        <v>-274160.9996880623</v>
      </c>
      <c r="AJ74" s="17">
        <v>0</v>
      </c>
    </row>
    <row r="75" spans="1:36" ht="12.75">
      <c r="A75">
        <v>0.43</v>
      </c>
      <c r="B75" s="2">
        <v>-9627538.366543071</v>
      </c>
      <c r="C75" s="2">
        <v>-1419270.4828465385</v>
      </c>
      <c r="D75" s="2">
        <v>-8516335.2670377</v>
      </c>
      <c r="E75" s="2">
        <v>-409634.47072890314</v>
      </c>
      <c r="F75" s="17">
        <v>0</v>
      </c>
      <c r="G75" s="2">
        <v>-8638261.05158379</v>
      </c>
      <c r="H75" s="2">
        <v>-1323892.7895510572</v>
      </c>
      <c r="I75" s="2">
        <v>-7635561.712145584</v>
      </c>
      <c r="J75" s="2">
        <v>-400472.48455958616</v>
      </c>
      <c r="K75" s="17">
        <v>0</v>
      </c>
      <c r="L75" s="2">
        <v>-7766209.674548992</v>
      </c>
      <c r="M75" s="2">
        <v>-1206035.8471457702</v>
      </c>
      <c r="N75" s="2">
        <v>-6852315.692308833</v>
      </c>
      <c r="O75" s="2">
        <v>-383499.0784323292</v>
      </c>
      <c r="P75" s="17">
        <v>0</v>
      </c>
      <c r="Q75" s="2">
        <v>-6513543.026040301</v>
      </c>
      <c r="R75" s="2">
        <v>-1074115.3593470599</v>
      </c>
      <c r="S75" s="2">
        <v>-5730375.891719804</v>
      </c>
      <c r="T75" s="2">
        <v>-367219.13937186135</v>
      </c>
      <c r="U75" s="17">
        <v>0</v>
      </c>
      <c r="V75" s="2">
        <v>-5537104.616867304</v>
      </c>
      <c r="W75" s="2">
        <v>-958854.5127215097</v>
      </c>
      <c r="X75" s="2">
        <v>-4907221.461131776</v>
      </c>
      <c r="Y75" s="2">
        <v>-337726.8532927825</v>
      </c>
      <c r="Z75" s="17">
        <v>0</v>
      </c>
      <c r="AA75" s="2">
        <v>-4213203.615380309</v>
      </c>
      <c r="AB75" s="2">
        <v>-780755.9023240731</v>
      </c>
      <c r="AC75" s="2">
        <v>-3743097.4991788026</v>
      </c>
      <c r="AD75" s="2">
        <v>-292758.7166582661</v>
      </c>
      <c r="AE75" s="17">
        <v>0</v>
      </c>
      <c r="AF75" s="2">
        <v>-3140235.060445544</v>
      </c>
      <c r="AG75" s="2">
        <v>-628542.7206266632</v>
      </c>
      <c r="AH75" s="2">
        <v>-2859661.4548548884</v>
      </c>
      <c r="AI75" s="2">
        <v>-253272.31686970606</v>
      </c>
      <c r="AJ75" s="17">
        <v>0</v>
      </c>
    </row>
    <row r="76" spans="1:36" ht="12.75">
      <c r="A76">
        <v>0.44</v>
      </c>
      <c r="B76" s="2">
        <v>-9586519.308196073</v>
      </c>
      <c r="C76" s="2">
        <v>-1391839.35376786</v>
      </c>
      <c r="D76" s="2">
        <v>-8471937.50779408</v>
      </c>
      <c r="E76" s="2">
        <v>-387568.4975719795</v>
      </c>
      <c r="F76" s="17">
        <v>0</v>
      </c>
      <c r="G76" s="2">
        <v>-8614816.090941962</v>
      </c>
      <c r="H76" s="2">
        <v>-1299621.6416167698</v>
      </c>
      <c r="I76" s="2">
        <v>-7593072.146682324</v>
      </c>
      <c r="J76" s="2">
        <v>-382548.9920122523</v>
      </c>
      <c r="K76" s="17">
        <v>0</v>
      </c>
      <c r="L76" s="2">
        <v>-7736530.744742593</v>
      </c>
      <c r="M76" s="2">
        <v>-1178483.643220488</v>
      </c>
      <c r="N76" s="2">
        <v>-6820823.8362996355</v>
      </c>
      <c r="O76" s="2">
        <v>-363267.4910188758</v>
      </c>
      <c r="P76" s="17">
        <v>0</v>
      </c>
      <c r="Q76" s="2">
        <v>-6486172.660718341</v>
      </c>
      <c r="R76" s="2">
        <v>-1051746.131945509</v>
      </c>
      <c r="S76" s="2">
        <v>-5687697.786629736</v>
      </c>
      <c r="T76" s="2">
        <v>-343741.10539814905</v>
      </c>
      <c r="U76" s="17">
        <v>0</v>
      </c>
      <c r="V76" s="2">
        <v>-5506768.128121092</v>
      </c>
      <c r="W76" s="2">
        <v>-931557.5411452522</v>
      </c>
      <c r="X76" s="2">
        <v>-4862923.675847505</v>
      </c>
      <c r="Y76" s="2">
        <v>-317148.79996228183</v>
      </c>
      <c r="Z76" s="17">
        <v>0</v>
      </c>
      <c r="AA76" s="2">
        <v>-4177488.0118067865</v>
      </c>
      <c r="AB76" s="2">
        <v>-754545.1991998932</v>
      </c>
      <c r="AC76" s="2">
        <v>-3703473.138161286</v>
      </c>
      <c r="AD76" s="2">
        <v>-274398.0693225048</v>
      </c>
      <c r="AE76" s="17">
        <v>0</v>
      </c>
      <c r="AF76" s="2">
        <v>-3101915.7093442613</v>
      </c>
      <c r="AG76" s="2">
        <v>-603829.9762704975</v>
      </c>
      <c r="AH76" s="2">
        <v>-2819632.327934598</v>
      </c>
      <c r="AI76" s="2">
        <v>-232643.06043860782</v>
      </c>
      <c r="AJ76" s="17">
        <v>0</v>
      </c>
    </row>
    <row r="77" spans="1:36" ht="12.75">
      <c r="A77">
        <v>0.45</v>
      </c>
      <c r="B77" s="2">
        <v>-9545232.419616055</v>
      </c>
      <c r="C77" s="2">
        <v>-1361158.8206167198</v>
      </c>
      <c r="D77" s="2">
        <v>-8441838.853223762</v>
      </c>
      <c r="E77" s="2">
        <v>-375029.6201605218</v>
      </c>
      <c r="F77" s="17">
        <v>0</v>
      </c>
      <c r="G77" s="2">
        <v>-8582672.31161914</v>
      </c>
      <c r="H77" s="2">
        <v>-1262133.6164222264</v>
      </c>
      <c r="I77" s="2">
        <v>-7533461.3122259015</v>
      </c>
      <c r="J77" s="2">
        <v>-365787.29841454147</v>
      </c>
      <c r="K77" s="17">
        <v>0</v>
      </c>
      <c r="L77" s="2">
        <v>-7701073.9167081835</v>
      </c>
      <c r="M77" s="2">
        <v>-1151144.054463134</v>
      </c>
      <c r="N77" s="2">
        <v>-6780399.787139139</v>
      </c>
      <c r="O77" s="2">
        <v>-344506.00045193697</v>
      </c>
      <c r="P77" s="17">
        <v>0</v>
      </c>
      <c r="Q77" s="2">
        <v>-6457997.751902578</v>
      </c>
      <c r="R77" s="2">
        <v>-1022678.3904957995</v>
      </c>
      <c r="S77" s="2">
        <v>-5647814.001901917</v>
      </c>
      <c r="T77" s="2">
        <v>-324006.91152371676</v>
      </c>
      <c r="U77" s="17">
        <v>0</v>
      </c>
      <c r="V77" s="2">
        <v>-5475095.871661042</v>
      </c>
      <c r="W77" s="2">
        <v>-902980.2190605678</v>
      </c>
      <c r="X77" s="2">
        <v>-4817513.621156352</v>
      </c>
      <c r="Y77" s="2">
        <v>-299196.7450968556</v>
      </c>
      <c r="Z77" s="17">
        <v>0</v>
      </c>
      <c r="AA77" s="2">
        <v>-4143125.212914404</v>
      </c>
      <c r="AB77" s="2">
        <v>-730358.2925933825</v>
      </c>
      <c r="AC77" s="2">
        <v>-3664022.463941722</v>
      </c>
      <c r="AD77" s="2">
        <v>-253716.78835711844</v>
      </c>
      <c r="AE77" s="17">
        <v>0</v>
      </c>
      <c r="AF77" s="2">
        <v>-3068303.3727872083</v>
      </c>
      <c r="AG77" s="2">
        <v>-578829.2245458858</v>
      </c>
      <c r="AH77" s="2">
        <v>-2780594.170699533</v>
      </c>
      <c r="AI77" s="2">
        <v>-212790.84905154823</v>
      </c>
      <c r="AJ77" s="17">
        <v>0</v>
      </c>
    </row>
    <row r="78" spans="1:36" ht="12.75">
      <c r="A78">
        <v>0.46</v>
      </c>
      <c r="B78" s="2">
        <v>-9518841.00560662</v>
      </c>
      <c r="C78" s="2">
        <v>-1342916.2811537408</v>
      </c>
      <c r="D78" s="2">
        <v>-8393896.11929794</v>
      </c>
      <c r="E78" s="2">
        <v>-353603.3046838655</v>
      </c>
      <c r="F78" s="17">
        <v>0</v>
      </c>
      <c r="G78" s="2">
        <v>-8555418.820889013</v>
      </c>
      <c r="H78" s="2">
        <v>-1224817.2247171504</v>
      </c>
      <c r="I78" s="2">
        <v>-7496556.325830715</v>
      </c>
      <c r="J78" s="2">
        <v>-344949.83239629</v>
      </c>
      <c r="K78" s="17">
        <v>0</v>
      </c>
      <c r="L78" s="2">
        <v>-7665447.935324371</v>
      </c>
      <c r="M78" s="2">
        <v>-1128705.2913617326</v>
      </c>
      <c r="N78" s="2">
        <v>-6731799.221741736</v>
      </c>
      <c r="O78" s="2">
        <v>-326127.5166154762</v>
      </c>
      <c r="P78" s="17">
        <v>0</v>
      </c>
      <c r="Q78" s="2">
        <v>-6424835.391919642</v>
      </c>
      <c r="R78" s="2">
        <v>-997000.3180485977</v>
      </c>
      <c r="S78" s="2">
        <v>-5612128.437127062</v>
      </c>
      <c r="T78" s="2">
        <v>-302086.9271673868</v>
      </c>
      <c r="U78" s="17">
        <v>0</v>
      </c>
      <c r="V78" s="2">
        <v>-5444641.495908674</v>
      </c>
      <c r="W78" s="2">
        <v>-876388.7871455629</v>
      </c>
      <c r="X78" s="2">
        <v>-4779305.124683269</v>
      </c>
      <c r="Y78" s="2">
        <v>-278283.3588357364</v>
      </c>
      <c r="Z78" s="17">
        <v>0</v>
      </c>
      <c r="AA78" s="2">
        <v>-4107303.4194423743</v>
      </c>
      <c r="AB78" s="2">
        <v>-706788.0910663113</v>
      </c>
      <c r="AC78" s="2">
        <v>-3624134.556988787</v>
      </c>
      <c r="AD78" s="2">
        <v>-234151.60476316817</v>
      </c>
      <c r="AE78" s="17">
        <v>0</v>
      </c>
      <c r="AF78" s="2">
        <v>-3035012.412606412</v>
      </c>
      <c r="AG78" s="2">
        <v>-554979.8080156271</v>
      </c>
      <c r="AH78" s="2">
        <v>-2740904.37673955</v>
      </c>
      <c r="AI78" s="2">
        <v>-192960.74117432212</v>
      </c>
      <c r="AJ78" s="17">
        <v>0</v>
      </c>
    </row>
    <row r="79" spans="1:36" ht="12.75">
      <c r="A79">
        <v>0.47</v>
      </c>
      <c r="B79" s="2">
        <v>-9489287.617652744</v>
      </c>
      <c r="C79" s="2">
        <v>-1321506.3079703085</v>
      </c>
      <c r="D79" s="2">
        <v>-8345513.478306856</v>
      </c>
      <c r="E79" s="2">
        <v>-339916.39755575533</v>
      </c>
      <c r="F79" s="17">
        <v>0</v>
      </c>
      <c r="G79" s="2">
        <v>-8523443.400828686</v>
      </c>
      <c r="H79" s="2">
        <v>-1205031.8651209662</v>
      </c>
      <c r="I79" s="2">
        <v>-7462498.163723626</v>
      </c>
      <c r="J79" s="2">
        <v>-326445.9441159427</v>
      </c>
      <c r="K79" s="17">
        <v>0</v>
      </c>
      <c r="L79" s="2">
        <v>-7638275.066214423</v>
      </c>
      <c r="M79" s="2">
        <v>-1096340.7155102107</v>
      </c>
      <c r="N79" s="2">
        <v>-6674310.494734908</v>
      </c>
      <c r="O79" s="2">
        <v>-303776.8225278523</v>
      </c>
      <c r="P79" s="17">
        <v>0</v>
      </c>
      <c r="Q79" s="2">
        <v>-6395240.841297802</v>
      </c>
      <c r="R79" s="2">
        <v>-970544.119245706</v>
      </c>
      <c r="S79" s="2">
        <v>-5571607.082445223</v>
      </c>
      <c r="T79" s="2">
        <v>-282210.88758784416</v>
      </c>
      <c r="U79" s="17">
        <v>0</v>
      </c>
      <c r="V79" s="2">
        <v>-5414209.561145638</v>
      </c>
      <c r="W79" s="2">
        <v>-849799.8887204923</v>
      </c>
      <c r="X79" s="2">
        <v>-4742644.54962042</v>
      </c>
      <c r="Y79" s="2">
        <v>-257219.1918112535</v>
      </c>
      <c r="Z79" s="17">
        <v>0</v>
      </c>
      <c r="AA79" s="2">
        <v>-4076693.853554744</v>
      </c>
      <c r="AB79" s="2">
        <v>-682782.5692705886</v>
      </c>
      <c r="AC79" s="2">
        <v>-3586899.381847967</v>
      </c>
      <c r="AD79" s="2">
        <v>-213280.1216348109</v>
      </c>
      <c r="AE79" s="17">
        <v>0</v>
      </c>
      <c r="AF79" s="2">
        <v>-2999799.0709508914</v>
      </c>
      <c r="AG79" s="2">
        <v>-530753.2519126758</v>
      </c>
      <c r="AH79" s="2">
        <v>-2703099.5341681214</v>
      </c>
      <c r="AI79" s="2">
        <v>-171320.6115106282</v>
      </c>
      <c r="AJ79" s="17">
        <v>0</v>
      </c>
    </row>
    <row r="80" spans="1:36" ht="12.75">
      <c r="A80">
        <v>0.48</v>
      </c>
      <c r="B80" s="2">
        <v>-9468712.904033719</v>
      </c>
      <c r="C80" s="2">
        <v>-1289892.0324071182</v>
      </c>
      <c r="D80" s="2">
        <v>-8303328.065191915</v>
      </c>
      <c r="E80" s="2">
        <v>-313226.25208903884</v>
      </c>
      <c r="F80" s="17">
        <v>0</v>
      </c>
      <c r="G80" s="2">
        <v>-8488157.009759417</v>
      </c>
      <c r="H80" s="2">
        <v>-1165748.4927894422</v>
      </c>
      <c r="I80" s="2">
        <v>-7434541.850107592</v>
      </c>
      <c r="J80" s="2">
        <v>-302328.1952153178</v>
      </c>
      <c r="K80" s="17">
        <v>0</v>
      </c>
      <c r="L80" s="2">
        <v>-7601544.739250258</v>
      </c>
      <c r="M80" s="2">
        <v>-1072427.2519375226</v>
      </c>
      <c r="N80" s="2">
        <v>-6634291.323620746</v>
      </c>
      <c r="O80" s="2">
        <v>-283917.73759789544</v>
      </c>
      <c r="P80" s="17">
        <v>0</v>
      </c>
      <c r="Q80" s="2">
        <v>-6366006.470794439</v>
      </c>
      <c r="R80" s="2">
        <v>-944688.0039570215</v>
      </c>
      <c r="S80" s="2">
        <v>-5524304.1670570765</v>
      </c>
      <c r="T80" s="2">
        <v>-259593.91931869584</v>
      </c>
      <c r="U80" s="17">
        <v>0</v>
      </c>
      <c r="V80" s="2">
        <v>-5383618.713811616</v>
      </c>
      <c r="W80" s="2">
        <v>-823657.163999878</v>
      </c>
      <c r="X80" s="2">
        <v>-4702810.191381309</v>
      </c>
      <c r="Y80" s="2">
        <v>-237492.6601317019</v>
      </c>
      <c r="Z80" s="17">
        <v>0</v>
      </c>
      <c r="AA80" s="2">
        <v>-4046654.5513610835</v>
      </c>
      <c r="AB80" s="2">
        <v>-659314.0153063777</v>
      </c>
      <c r="AC80" s="2">
        <v>-3546132.1415008283</v>
      </c>
      <c r="AD80" s="2">
        <v>-192283.02546678466</v>
      </c>
      <c r="AE80" s="17">
        <v>0</v>
      </c>
      <c r="AF80" s="2">
        <v>-2965897.6715534604</v>
      </c>
      <c r="AG80" s="2">
        <v>-507075.9629222628</v>
      </c>
      <c r="AH80" s="2">
        <v>-2661311.8710527895</v>
      </c>
      <c r="AI80" s="2">
        <v>-152087.04221216383</v>
      </c>
      <c r="AJ80" s="17">
        <v>0</v>
      </c>
    </row>
    <row r="81" spans="1:36" ht="12.75">
      <c r="A81">
        <v>0.49</v>
      </c>
      <c r="B81" s="2">
        <v>-9440321.0431038</v>
      </c>
      <c r="C81" s="2">
        <v>-1264823.8905188527</v>
      </c>
      <c r="D81" s="2">
        <v>-8268782.309056313</v>
      </c>
      <c r="E81" s="2">
        <v>-296102.8559127634</v>
      </c>
      <c r="F81" s="17">
        <v>0</v>
      </c>
      <c r="G81" s="2">
        <v>-8458195.2934438</v>
      </c>
      <c r="H81" s="2">
        <v>-1147004.321446079</v>
      </c>
      <c r="I81" s="2">
        <v>-7402778.633959602</v>
      </c>
      <c r="J81" s="2">
        <v>-283282.0416995967</v>
      </c>
      <c r="K81" s="17">
        <v>0</v>
      </c>
      <c r="L81" s="2">
        <v>-7576575.73992829</v>
      </c>
      <c r="M81" s="2">
        <v>-1045199.1684123785</v>
      </c>
      <c r="N81" s="2">
        <v>-6595958.502740949</v>
      </c>
      <c r="O81" s="2">
        <v>-260595.32543009229</v>
      </c>
      <c r="P81" s="17">
        <v>0</v>
      </c>
      <c r="Q81" s="2">
        <v>-6335564.591465442</v>
      </c>
      <c r="R81" s="2">
        <v>-916086.1929214266</v>
      </c>
      <c r="S81" s="2">
        <v>-5491982.591485878</v>
      </c>
      <c r="T81" s="2">
        <v>-240975.17571639453</v>
      </c>
      <c r="U81" s="17">
        <v>0</v>
      </c>
      <c r="V81" s="2">
        <v>-5357156.88365323</v>
      </c>
      <c r="W81" s="2">
        <v>-798083.3062398834</v>
      </c>
      <c r="X81" s="2">
        <v>-4663299.383083003</v>
      </c>
      <c r="Y81" s="2">
        <v>-217603.42371054468</v>
      </c>
      <c r="Z81" s="17">
        <v>0</v>
      </c>
      <c r="AA81" s="2">
        <v>-4013838.0844874647</v>
      </c>
      <c r="AB81" s="2">
        <v>-633826.874739269</v>
      </c>
      <c r="AC81" s="2">
        <v>-3506643.774794886</v>
      </c>
      <c r="AD81" s="2">
        <v>-171372.64331258723</v>
      </c>
      <c r="AE81" s="17">
        <v>0</v>
      </c>
      <c r="AF81" s="2">
        <v>-2934549.257285815</v>
      </c>
      <c r="AG81" s="2">
        <v>-482155.6266608307</v>
      </c>
      <c r="AH81" s="2">
        <v>-2624162.6882238393</v>
      </c>
      <c r="AI81" s="2">
        <v>-130444.01375732254</v>
      </c>
      <c r="AJ81" s="17">
        <v>0</v>
      </c>
    </row>
    <row r="82" spans="1:36" ht="12.75">
      <c r="A82">
        <v>0.5</v>
      </c>
      <c r="B82" s="2">
        <v>-9411614.601213258</v>
      </c>
      <c r="C82" s="2">
        <v>-1240144.4541859804</v>
      </c>
      <c r="D82" s="2">
        <v>-8220554.58219244</v>
      </c>
      <c r="E82" s="2">
        <v>-275402.3559319462</v>
      </c>
      <c r="F82" s="17">
        <v>0</v>
      </c>
      <c r="G82" s="2">
        <v>-8440178.259324335</v>
      </c>
      <c r="H82" s="2">
        <v>-1114295.287752444</v>
      </c>
      <c r="I82" s="2">
        <v>-7358329.221059261</v>
      </c>
      <c r="J82" s="2">
        <v>-262504.3935163159</v>
      </c>
      <c r="K82" s="17">
        <v>0</v>
      </c>
      <c r="L82" s="2">
        <v>-7547063.026729678</v>
      </c>
      <c r="M82" s="2">
        <v>-1018327.4175197091</v>
      </c>
      <c r="N82" s="2">
        <v>-6557281.411272033</v>
      </c>
      <c r="O82" s="2">
        <v>-240990.9530045393</v>
      </c>
      <c r="P82" s="17">
        <v>0</v>
      </c>
      <c r="Q82" s="2">
        <v>-6310095.876837917</v>
      </c>
      <c r="R82" s="2">
        <v>-888354.1902813874</v>
      </c>
      <c r="S82" s="2">
        <v>-5460311.773383673</v>
      </c>
      <c r="T82" s="2">
        <v>-220871.33213310494</v>
      </c>
      <c r="U82" s="17">
        <v>0</v>
      </c>
      <c r="V82" s="2">
        <v>-5330203.37556242</v>
      </c>
      <c r="W82" s="2">
        <v>-773195.5368337054</v>
      </c>
      <c r="X82" s="2">
        <v>-4623440.18900752</v>
      </c>
      <c r="Y82" s="2">
        <v>-196135.4669401982</v>
      </c>
      <c r="Z82" s="17">
        <v>0</v>
      </c>
      <c r="AA82" s="2">
        <v>-3981936.9475059714</v>
      </c>
      <c r="AB82" s="2">
        <v>-610599.6313533336</v>
      </c>
      <c r="AC82" s="2">
        <v>-3470203.7118277345</v>
      </c>
      <c r="AD82" s="2">
        <v>-151644.38647814494</v>
      </c>
      <c r="AE82" s="17">
        <v>0</v>
      </c>
      <c r="AF82" s="2">
        <v>-2903125.5902193873</v>
      </c>
      <c r="AG82" s="2">
        <v>-458285.89837661665</v>
      </c>
      <c r="AH82" s="2">
        <v>-2583685.56327541</v>
      </c>
      <c r="AI82" s="2">
        <v>-110732.45046694738</v>
      </c>
      <c r="AJ82" s="17">
        <v>0</v>
      </c>
    </row>
    <row r="83" spans="1:36" ht="12.75">
      <c r="A83">
        <v>0.51</v>
      </c>
      <c r="B83" s="2">
        <v>-9396979.134091118</v>
      </c>
      <c r="C83" s="2">
        <v>-1205034.8207706956</v>
      </c>
      <c r="D83" s="2">
        <v>-8179281.160819607</v>
      </c>
      <c r="E83" s="2">
        <v>-255781.29594022737</v>
      </c>
      <c r="F83" s="17">
        <v>0</v>
      </c>
      <c r="G83" s="2">
        <v>-8411312.274908993</v>
      </c>
      <c r="H83" s="2">
        <v>-1088715.9977532725</v>
      </c>
      <c r="I83" s="2">
        <v>-7326767.507206028</v>
      </c>
      <c r="J83" s="2">
        <v>-245358.95435039542</v>
      </c>
      <c r="K83" s="17">
        <v>0</v>
      </c>
      <c r="L83" s="2">
        <v>-7519867.531508075</v>
      </c>
      <c r="M83" s="2">
        <v>-994629.4420800359</v>
      </c>
      <c r="N83" s="2">
        <v>-6520806.563056962</v>
      </c>
      <c r="O83" s="2">
        <v>-222804.5630313818</v>
      </c>
      <c r="P83" s="17">
        <v>0</v>
      </c>
      <c r="Q83" s="2">
        <v>-6287541.194869306</v>
      </c>
      <c r="R83" s="2">
        <v>-859757.1290007706</v>
      </c>
      <c r="S83" s="2">
        <v>-5430794.919517627</v>
      </c>
      <c r="T83" s="2">
        <v>-194106.58909673447</v>
      </c>
      <c r="U83" s="17">
        <v>0</v>
      </c>
      <c r="V83" s="2">
        <v>-5304664.981727358</v>
      </c>
      <c r="W83" s="2">
        <v>-744537.9371829408</v>
      </c>
      <c r="X83" s="2">
        <v>-4585499.194276458</v>
      </c>
      <c r="Y83" s="2">
        <v>-176093.14602874863</v>
      </c>
      <c r="Z83" s="17">
        <v>0</v>
      </c>
      <c r="AA83" s="2">
        <v>-3951324.794051583</v>
      </c>
      <c r="AB83" s="2">
        <v>-584930.9739702805</v>
      </c>
      <c r="AC83" s="2">
        <v>-3431180.78930375</v>
      </c>
      <c r="AD83" s="2">
        <v>-130464.47809315908</v>
      </c>
      <c r="AE83" s="17">
        <v>0</v>
      </c>
      <c r="AF83" s="2">
        <v>-2871232.9176088367</v>
      </c>
      <c r="AG83" s="2">
        <v>-433740.28807363455</v>
      </c>
      <c r="AH83" s="2">
        <v>-2543126.3349382626</v>
      </c>
      <c r="AI83" s="2">
        <v>-90639.52835318113</v>
      </c>
      <c r="AJ83" s="17">
        <v>0</v>
      </c>
    </row>
    <row r="84" spans="1:36" ht="12.75">
      <c r="A84">
        <v>0.52</v>
      </c>
      <c r="B84" s="2">
        <v>-9374281.544710187</v>
      </c>
      <c r="C84" s="2">
        <v>-1175008.9468917819</v>
      </c>
      <c r="D84" s="2">
        <v>-8143537.887854389</v>
      </c>
      <c r="E84" s="2">
        <v>-237625.28456660247</v>
      </c>
      <c r="F84" s="17">
        <v>0</v>
      </c>
      <c r="G84" s="2">
        <v>-8388054.180961108</v>
      </c>
      <c r="H84" s="2">
        <v>-1054566.929167855</v>
      </c>
      <c r="I84" s="2">
        <v>-7302390.472081562</v>
      </c>
      <c r="J84" s="2">
        <v>-226645.50206545796</v>
      </c>
      <c r="K84" s="17">
        <v>0</v>
      </c>
      <c r="L84" s="2">
        <v>-7492437.648989194</v>
      </c>
      <c r="M84" s="2">
        <v>-967137.8885750818</v>
      </c>
      <c r="N84" s="2">
        <v>-6481269.509597908</v>
      </c>
      <c r="O84" s="2">
        <v>-195508.63737554685</v>
      </c>
      <c r="P84" s="17">
        <v>0</v>
      </c>
      <c r="Q84" s="2">
        <v>-6264213.897635994</v>
      </c>
      <c r="R84" s="2">
        <v>-831463.4895359406</v>
      </c>
      <c r="S84" s="2">
        <v>-5386236.351688306</v>
      </c>
      <c r="T84" s="2">
        <v>-174247.84467231025</v>
      </c>
      <c r="U84" s="17">
        <v>0</v>
      </c>
      <c r="V84" s="2">
        <v>-5277658.737065415</v>
      </c>
      <c r="W84" s="2">
        <v>-722646.4890520924</v>
      </c>
      <c r="X84" s="2">
        <v>-4547508.483592418</v>
      </c>
      <c r="Y84" s="2">
        <v>-157858.0421299373</v>
      </c>
      <c r="Z84" s="17">
        <v>0</v>
      </c>
      <c r="AA84" s="2">
        <v>-3922631.115676792</v>
      </c>
      <c r="AB84" s="2">
        <v>-561349.5548025673</v>
      </c>
      <c r="AC84" s="2">
        <v>-3391629.1929014917</v>
      </c>
      <c r="AD84" s="2">
        <v>-110187.2206215207</v>
      </c>
      <c r="AE84" s="17">
        <v>0</v>
      </c>
      <c r="AF84" s="2">
        <v>-2842019.182947744</v>
      </c>
      <c r="AG84" s="2">
        <v>-410383.4082691898</v>
      </c>
      <c r="AH84" s="2">
        <v>-2506402.0158940325</v>
      </c>
      <c r="AI84" s="2">
        <v>-70016.88490986805</v>
      </c>
      <c r="AJ84" s="17">
        <v>0</v>
      </c>
    </row>
    <row r="85" spans="1:36" ht="12.75">
      <c r="A85">
        <v>0.53</v>
      </c>
      <c r="B85" s="2">
        <v>-9343118.25550557</v>
      </c>
      <c r="C85" s="2">
        <v>-1150108.343355119</v>
      </c>
      <c r="D85" s="2">
        <v>-8093107.022473979</v>
      </c>
      <c r="E85" s="2">
        <v>-219998.93463759002</v>
      </c>
      <c r="F85" s="17">
        <v>0</v>
      </c>
      <c r="G85" s="2">
        <v>-8364804.4790226985</v>
      </c>
      <c r="H85" s="2">
        <v>-1031344.6035469942</v>
      </c>
      <c r="I85" s="2">
        <v>-7266700.650933854</v>
      </c>
      <c r="J85" s="2">
        <v>-202205.64776163994</v>
      </c>
      <c r="K85" s="17">
        <v>0</v>
      </c>
      <c r="L85" s="2">
        <v>-7469153.130268494</v>
      </c>
      <c r="M85" s="2">
        <v>-940792.3527049373</v>
      </c>
      <c r="N85" s="2">
        <v>-6441633.510348391</v>
      </c>
      <c r="O85" s="2">
        <v>-174459.20058896774</v>
      </c>
      <c r="P85" s="17">
        <v>0</v>
      </c>
      <c r="Q85" s="2">
        <v>-6234151.420183745</v>
      </c>
      <c r="R85" s="2">
        <v>-809398.080744868</v>
      </c>
      <c r="S85" s="2">
        <v>-5347141.5365248425</v>
      </c>
      <c r="T85" s="2">
        <v>-157842.53491615262</v>
      </c>
      <c r="U85" s="17">
        <v>0</v>
      </c>
      <c r="V85" s="2">
        <v>-5249150.560738616</v>
      </c>
      <c r="W85" s="2">
        <v>-699318.6780325652</v>
      </c>
      <c r="X85" s="2">
        <v>-4509448.5428966945</v>
      </c>
      <c r="Y85" s="2">
        <v>-134948.44023288664</v>
      </c>
      <c r="Z85" s="17">
        <v>0</v>
      </c>
      <c r="AA85" s="2">
        <v>-3893016.4430987965</v>
      </c>
      <c r="AB85" s="2">
        <v>-538025.749412692</v>
      </c>
      <c r="AC85" s="2">
        <v>-3353074.1080154176</v>
      </c>
      <c r="AD85" s="2">
        <v>-90895.70969249835</v>
      </c>
      <c r="AE85" s="17">
        <v>0</v>
      </c>
      <c r="AF85" s="2">
        <v>-2811711.094290417</v>
      </c>
      <c r="AG85" s="2">
        <v>-386406.47854048945</v>
      </c>
      <c r="AH85" s="2">
        <v>-2468776.3805737253</v>
      </c>
      <c r="AI85" s="2">
        <v>-49845.79441608476</v>
      </c>
      <c r="AJ85" s="17">
        <v>0</v>
      </c>
    </row>
    <row r="86" spans="1:36" ht="12.75">
      <c r="A86">
        <v>0.54</v>
      </c>
      <c r="B86" s="2">
        <v>-9330686.515028127</v>
      </c>
      <c r="C86" s="2">
        <v>-1115706.0864920295</v>
      </c>
      <c r="D86" s="2">
        <v>-8055201.277602898</v>
      </c>
      <c r="E86" s="2">
        <v>-200799.87183176904</v>
      </c>
      <c r="F86" s="17">
        <v>0</v>
      </c>
      <c r="G86" s="2">
        <v>-8333014.818310533</v>
      </c>
      <c r="H86" s="2">
        <v>-1009775.5633921606</v>
      </c>
      <c r="I86" s="2">
        <v>-7215577.349805791</v>
      </c>
      <c r="J86" s="2">
        <v>-183209.65088182245</v>
      </c>
      <c r="K86" s="17">
        <v>0</v>
      </c>
      <c r="L86" s="2">
        <v>-7441605.447260495</v>
      </c>
      <c r="M86" s="2">
        <v>-905956.0549166047</v>
      </c>
      <c r="N86" s="2">
        <v>-6402428.878177174</v>
      </c>
      <c r="O86" s="2">
        <v>-154741.84486291485</v>
      </c>
      <c r="P86" s="17">
        <v>0</v>
      </c>
      <c r="Q86" s="2">
        <v>-6210850.998933207</v>
      </c>
      <c r="R86" s="2">
        <v>-786508.402723759</v>
      </c>
      <c r="S86" s="2">
        <v>-5306779.683927421</v>
      </c>
      <c r="T86" s="2">
        <v>-134043.84833765385</v>
      </c>
      <c r="U86" s="17">
        <v>0</v>
      </c>
      <c r="V86" s="2">
        <v>-5224941.482295736</v>
      </c>
      <c r="W86" s="2">
        <v>-676034.7449196397</v>
      </c>
      <c r="X86" s="2">
        <v>-4465782.498125762</v>
      </c>
      <c r="Y86" s="2">
        <v>-114017.61774688371</v>
      </c>
      <c r="Z86" s="17">
        <v>0</v>
      </c>
      <c r="AA86" s="2">
        <v>-3862748.938781858</v>
      </c>
      <c r="AB86" s="2">
        <v>-514607.48436664656</v>
      </c>
      <c r="AC86" s="2">
        <v>-3314397.307344522</v>
      </c>
      <c r="AD86" s="2">
        <v>-69960.18928516794</v>
      </c>
      <c r="AE86" s="17">
        <v>0</v>
      </c>
      <c r="AF86" s="2">
        <v>-2781039.4573609265</v>
      </c>
      <c r="AG86" s="2">
        <v>-362076.30561143614</v>
      </c>
      <c r="AH86" s="2">
        <v>-2430634.3822334227</v>
      </c>
      <c r="AI86" s="2">
        <v>-29666.26685064191</v>
      </c>
      <c r="AJ86" s="17">
        <v>0</v>
      </c>
    </row>
    <row r="87" spans="1:36" ht="12.75">
      <c r="A87">
        <v>0.55</v>
      </c>
      <c r="B87" s="2">
        <v>-9311576.807039138</v>
      </c>
      <c r="C87" s="2">
        <v>-1083802.9301969525</v>
      </c>
      <c r="D87" s="2">
        <v>-8017642.712499495</v>
      </c>
      <c r="E87" s="2">
        <v>-185545.08918298202</v>
      </c>
      <c r="F87" s="17">
        <v>0</v>
      </c>
      <c r="G87" s="2">
        <v>-8317716.11035599</v>
      </c>
      <c r="H87" s="2">
        <v>-992968.6315177664</v>
      </c>
      <c r="I87" s="2">
        <v>-7177546.631126314</v>
      </c>
      <c r="J87" s="2">
        <v>-161104.4482585962</v>
      </c>
      <c r="K87" s="17">
        <v>0</v>
      </c>
      <c r="L87" s="2">
        <v>-7412976.7231407035</v>
      </c>
      <c r="M87" s="2">
        <v>-872742.6512550663</v>
      </c>
      <c r="N87" s="2">
        <v>-6359512.737354912</v>
      </c>
      <c r="O87" s="2">
        <v>-133187.80295916487</v>
      </c>
      <c r="P87" s="17">
        <v>0</v>
      </c>
      <c r="Q87" s="2">
        <v>-6181840.931318564</v>
      </c>
      <c r="R87" s="2">
        <v>-755218.5556002844</v>
      </c>
      <c r="S87" s="2">
        <v>-5266865.76686481</v>
      </c>
      <c r="T87" s="2">
        <v>-113695.19756544108</v>
      </c>
      <c r="U87" s="17">
        <v>0</v>
      </c>
      <c r="V87" s="2">
        <v>-5199912.4661338795</v>
      </c>
      <c r="W87" s="2">
        <v>-653324.1046004258</v>
      </c>
      <c r="X87" s="2">
        <v>-4425892.247998269</v>
      </c>
      <c r="Y87" s="2">
        <v>-93391.60407138195</v>
      </c>
      <c r="Z87" s="17">
        <v>0</v>
      </c>
      <c r="AA87" s="2">
        <v>-3834529.5704623447</v>
      </c>
      <c r="AB87" s="2">
        <v>-490857.0224514034</v>
      </c>
      <c r="AC87" s="2">
        <v>-3273784.3352464917</v>
      </c>
      <c r="AD87" s="2">
        <v>-48764.960949784014</v>
      </c>
      <c r="AE87" s="17">
        <v>0</v>
      </c>
      <c r="AF87" s="2">
        <v>-2751613.3432875583</v>
      </c>
      <c r="AG87" s="2">
        <v>-337173.917642096</v>
      </c>
      <c r="AH87" s="2">
        <v>-2392723.3336035833</v>
      </c>
      <c r="AI87" s="2">
        <v>-10089.870795464392</v>
      </c>
      <c r="AJ87" s="17">
        <v>0</v>
      </c>
    </row>
    <row r="88" spans="1:36" ht="12.75">
      <c r="A88">
        <v>0.56</v>
      </c>
      <c r="B88" s="2">
        <v>-9292821.457975281</v>
      </c>
      <c r="C88" s="2">
        <v>-1037481.727586594</v>
      </c>
      <c r="D88" s="2">
        <v>-7985801.336495149</v>
      </c>
      <c r="E88" s="2">
        <v>-163010.9974720434</v>
      </c>
      <c r="F88" s="17">
        <v>0</v>
      </c>
      <c r="G88" s="2">
        <v>-8297090.832086855</v>
      </c>
      <c r="H88" s="2">
        <v>-969249.4780102526</v>
      </c>
      <c r="I88" s="2">
        <v>-7121138.649994985</v>
      </c>
      <c r="J88" s="2">
        <v>-138602.98385984678</v>
      </c>
      <c r="K88" s="17">
        <v>0</v>
      </c>
      <c r="L88" s="2">
        <v>-7386814.0844816035</v>
      </c>
      <c r="M88" s="2">
        <v>-848327.0677677676</v>
      </c>
      <c r="N88" s="2">
        <v>-6317401.687144966</v>
      </c>
      <c r="O88" s="2">
        <v>-115926.45646662868</v>
      </c>
      <c r="P88" s="17">
        <v>0</v>
      </c>
      <c r="Q88" s="2">
        <v>-6154826.984233431</v>
      </c>
      <c r="R88" s="2">
        <v>-730980.1161738234</v>
      </c>
      <c r="S88" s="2">
        <v>-5228162.99111007</v>
      </c>
      <c r="T88" s="2">
        <v>-92887.50360045162</v>
      </c>
      <c r="U88" s="17">
        <v>0</v>
      </c>
      <c r="V88" s="2">
        <v>-5175917.148643359</v>
      </c>
      <c r="W88" s="2">
        <v>-626945.3426774731</v>
      </c>
      <c r="X88" s="2">
        <v>-4385622.863741817</v>
      </c>
      <c r="Y88" s="2">
        <v>-71016.40322629335</v>
      </c>
      <c r="Z88" s="17">
        <v>0</v>
      </c>
      <c r="AA88" s="2">
        <v>-3807220.987772395</v>
      </c>
      <c r="AB88" s="2">
        <v>-463639.4988218919</v>
      </c>
      <c r="AC88" s="2">
        <v>-3237682.0683812317</v>
      </c>
      <c r="AD88" s="2">
        <v>-29020.57858811008</v>
      </c>
      <c r="AE88" s="17">
        <v>0</v>
      </c>
      <c r="AF88" s="2">
        <v>-2722208.252827602</v>
      </c>
      <c r="AG88" s="2">
        <v>-312763.7318814557</v>
      </c>
      <c r="AH88" s="2">
        <v>-2356542.186939485</v>
      </c>
      <c r="AI88" s="2">
        <v>9901.859025915752</v>
      </c>
      <c r="AJ88" s="17">
        <v>0</v>
      </c>
    </row>
    <row r="89" spans="1:36" ht="12.75">
      <c r="A89">
        <v>0.57</v>
      </c>
      <c r="B89" s="2">
        <v>-9277892.070555015</v>
      </c>
      <c r="C89" s="2">
        <v>-1020965.0783606879</v>
      </c>
      <c r="D89" s="2">
        <v>-7958213.246009335</v>
      </c>
      <c r="E89" s="2">
        <v>-135080.11442477652</v>
      </c>
      <c r="F89" s="17">
        <v>0</v>
      </c>
      <c r="G89" s="2">
        <v>-8278790.090604249</v>
      </c>
      <c r="H89" s="2">
        <v>-934602.3216948843</v>
      </c>
      <c r="I89" s="2">
        <v>-7087679.411992577</v>
      </c>
      <c r="J89" s="2">
        <v>-117865.20393826129</v>
      </c>
      <c r="K89" s="17">
        <v>0</v>
      </c>
      <c r="L89" s="2">
        <v>-7359324.954694016</v>
      </c>
      <c r="M89" s="2">
        <v>-826399.9442266892</v>
      </c>
      <c r="N89" s="2">
        <v>-6281505.478109437</v>
      </c>
      <c r="O89" s="2">
        <v>-96479.4958283214</v>
      </c>
      <c r="P89" s="17">
        <v>0</v>
      </c>
      <c r="Q89" s="2">
        <v>-6129527.685004704</v>
      </c>
      <c r="R89" s="2">
        <v>-704522.5634009695</v>
      </c>
      <c r="S89" s="2">
        <v>-5195284.846333039</v>
      </c>
      <c r="T89" s="2">
        <v>-71758.05154280966</v>
      </c>
      <c r="U89" s="17">
        <v>0</v>
      </c>
      <c r="V89" s="2">
        <v>-5151315.735483262</v>
      </c>
      <c r="W89" s="2">
        <v>-605773.8278073827</v>
      </c>
      <c r="X89" s="2">
        <v>-4350858.912324137</v>
      </c>
      <c r="Y89" s="2">
        <v>-48767.00625643406</v>
      </c>
      <c r="Z89" s="17">
        <v>0</v>
      </c>
      <c r="AA89" s="2">
        <v>-3780810.2931808527</v>
      </c>
      <c r="AB89" s="2">
        <v>-439708.8715507526</v>
      </c>
      <c r="AC89" s="2">
        <v>-3198527.5903383</v>
      </c>
      <c r="AD89" s="2">
        <v>-9027.134820786077</v>
      </c>
      <c r="AE89" s="17">
        <v>0</v>
      </c>
      <c r="AF89" s="2">
        <v>-2693670.300102898</v>
      </c>
      <c r="AG89" s="2">
        <v>-288469.64149873826</v>
      </c>
      <c r="AH89" s="2">
        <v>-2317897.6930681225</v>
      </c>
      <c r="AI89" s="2">
        <v>31465.2980435094</v>
      </c>
      <c r="AJ89" s="17">
        <v>0</v>
      </c>
    </row>
    <row r="90" spans="1:36" ht="12.75">
      <c r="A90">
        <v>0.58</v>
      </c>
      <c r="B90" s="2">
        <v>-9258835.566043645</v>
      </c>
      <c r="C90" s="2">
        <v>-999396.572387218</v>
      </c>
      <c r="D90" s="2">
        <v>-7922779.120614678</v>
      </c>
      <c r="E90" s="2">
        <v>-113427.40696805963</v>
      </c>
      <c r="F90" s="17">
        <v>0</v>
      </c>
      <c r="G90" s="2">
        <v>-8260231.416240827</v>
      </c>
      <c r="H90" s="2">
        <v>-904090.8350899896</v>
      </c>
      <c r="I90" s="2">
        <v>-7054539.616622946</v>
      </c>
      <c r="J90" s="2">
        <v>-97075.08177283476</v>
      </c>
      <c r="K90" s="17">
        <v>0</v>
      </c>
      <c r="L90" s="2">
        <v>-7330364.710648343</v>
      </c>
      <c r="M90" s="2">
        <v>-806543.1751438557</v>
      </c>
      <c r="N90" s="2">
        <v>-6242117.402797599</v>
      </c>
      <c r="O90" s="2">
        <v>-70122.78977627923</v>
      </c>
      <c r="P90" s="17">
        <v>0</v>
      </c>
      <c r="Q90" s="2">
        <v>-6105225.769431867</v>
      </c>
      <c r="R90" s="2">
        <v>-680711.1396216913</v>
      </c>
      <c r="S90" s="2">
        <v>-5150118.278864014</v>
      </c>
      <c r="T90" s="2">
        <v>-46383.99669421192</v>
      </c>
      <c r="U90" s="17">
        <v>0</v>
      </c>
      <c r="V90" s="2">
        <v>-5127784.422625391</v>
      </c>
      <c r="W90" s="2">
        <v>-578882.463126253</v>
      </c>
      <c r="X90" s="2">
        <v>-4311119.920594894</v>
      </c>
      <c r="Y90" s="2">
        <v>-29725.875715960283</v>
      </c>
      <c r="Z90" s="17">
        <v>0</v>
      </c>
      <c r="AA90" s="2">
        <v>-3756329.148946262</v>
      </c>
      <c r="AB90" s="2">
        <v>-415090.3609192603</v>
      </c>
      <c r="AC90" s="2">
        <v>-3160002.544013353</v>
      </c>
      <c r="AD90" s="2">
        <v>10570.21991327775</v>
      </c>
      <c r="AE90" s="17">
        <v>0</v>
      </c>
      <c r="AF90" s="2">
        <v>-2665592.1772588585</v>
      </c>
      <c r="AG90" s="2">
        <v>-264318.7598676751</v>
      </c>
      <c r="AH90" s="2">
        <v>-2280663.133395029</v>
      </c>
      <c r="AI90" s="2">
        <v>52787.045549429335</v>
      </c>
      <c r="AJ90" s="17">
        <v>0</v>
      </c>
    </row>
    <row r="91" spans="1:36" ht="12.75">
      <c r="A91">
        <v>0.59</v>
      </c>
      <c r="B91" s="2">
        <v>-9244522.452950474</v>
      </c>
      <c r="C91" s="2">
        <v>-972026.5397936495</v>
      </c>
      <c r="D91" s="2">
        <v>-7887893.946008862</v>
      </c>
      <c r="E91" s="2">
        <v>-83719.72533413516</v>
      </c>
      <c r="F91" s="17">
        <v>0</v>
      </c>
      <c r="G91" s="2">
        <v>-8236733.897738162</v>
      </c>
      <c r="H91" s="2">
        <v>-876184.1107693812</v>
      </c>
      <c r="I91" s="2">
        <v>-7014735.183115018</v>
      </c>
      <c r="J91" s="2">
        <v>-74855.50662271828</v>
      </c>
      <c r="K91" s="17">
        <v>0</v>
      </c>
      <c r="L91" s="2">
        <v>-7309401.115577843</v>
      </c>
      <c r="M91" s="2">
        <v>-776973.6561006213</v>
      </c>
      <c r="N91" s="2">
        <v>-6196450.195533403</v>
      </c>
      <c r="O91" s="2">
        <v>-43941.555811562444</v>
      </c>
      <c r="P91" s="17">
        <v>0</v>
      </c>
      <c r="Q91" s="2">
        <v>-6079675.107138975</v>
      </c>
      <c r="R91" s="2">
        <v>-655526.7831359725</v>
      </c>
      <c r="S91" s="2">
        <v>-5107728.579402364</v>
      </c>
      <c r="T91" s="2">
        <v>-29355.943702333265</v>
      </c>
      <c r="U91" s="17">
        <v>0</v>
      </c>
      <c r="V91" s="2">
        <v>-5100978.698131027</v>
      </c>
      <c r="W91" s="2">
        <v>-554022.6017999989</v>
      </c>
      <c r="X91" s="2">
        <v>-4267828.480147508</v>
      </c>
      <c r="Y91" s="2">
        <v>-9475.671858076876</v>
      </c>
      <c r="Z91" s="17">
        <v>0</v>
      </c>
      <c r="AA91" s="2">
        <v>-3731220.245773776</v>
      </c>
      <c r="AB91" s="2">
        <v>-391002.3212458986</v>
      </c>
      <c r="AC91" s="2">
        <v>-3122101.3713147137</v>
      </c>
      <c r="AD91" s="2">
        <v>32598.77360793283</v>
      </c>
      <c r="AE91" s="17">
        <v>0</v>
      </c>
      <c r="AF91" s="2">
        <v>-2636306.8616527976</v>
      </c>
      <c r="AG91" s="2">
        <v>-239509.60226712844</v>
      </c>
      <c r="AH91" s="2">
        <v>-2241242.902139595</v>
      </c>
      <c r="AI91" s="2">
        <v>73921.12817996304</v>
      </c>
      <c r="AJ91" s="17">
        <v>0</v>
      </c>
    </row>
    <row r="92" spans="1:36" ht="12.75">
      <c r="A92">
        <v>0.6</v>
      </c>
      <c r="B92" s="2">
        <v>-9212013.470548645</v>
      </c>
      <c r="C92" s="2">
        <v>-950409.6389558088</v>
      </c>
      <c r="D92" s="2">
        <v>-7854953.194248126</v>
      </c>
      <c r="E92" s="2">
        <v>-56315.97407596234</v>
      </c>
      <c r="F92" s="17">
        <v>0</v>
      </c>
      <c r="G92" s="2">
        <v>-8215977.313947425</v>
      </c>
      <c r="H92" s="2">
        <v>-846002.7472413516</v>
      </c>
      <c r="I92" s="2">
        <v>-6953714.7865740685</v>
      </c>
      <c r="J92" s="2">
        <v>-45379.26185703113</v>
      </c>
      <c r="K92" s="17">
        <v>0</v>
      </c>
      <c r="L92" s="2">
        <v>-7292190.028257568</v>
      </c>
      <c r="M92" s="2">
        <v>-747253.7546194162</v>
      </c>
      <c r="N92" s="2">
        <v>-6158809.9372302815</v>
      </c>
      <c r="O92" s="2">
        <v>-29304.186357347276</v>
      </c>
      <c r="P92" s="17">
        <v>0</v>
      </c>
      <c r="Q92" s="2">
        <v>-6054527.096516361</v>
      </c>
      <c r="R92" s="2">
        <v>-630097.1233285328</v>
      </c>
      <c r="S92" s="2">
        <v>-5070654.545118292</v>
      </c>
      <c r="T92" s="2">
        <v>-8130.521619858691</v>
      </c>
      <c r="U92" s="17">
        <v>0</v>
      </c>
      <c r="V92" s="2">
        <v>-5079037.479347238</v>
      </c>
      <c r="W92" s="2">
        <v>-527887.7025442127</v>
      </c>
      <c r="X92" s="2">
        <v>-4227222.550424775</v>
      </c>
      <c r="Y92" s="2">
        <v>9587.744534526008</v>
      </c>
      <c r="Z92" s="17">
        <v>0</v>
      </c>
      <c r="AA92" s="2">
        <v>-3705834.2314721975</v>
      </c>
      <c r="AB92" s="2">
        <v>-365000.6396398969</v>
      </c>
      <c r="AC92" s="2">
        <v>-3082762.217069338</v>
      </c>
      <c r="AD92" s="2">
        <v>54022.132881698024</v>
      </c>
      <c r="AE92" s="17">
        <v>0</v>
      </c>
      <c r="AF92" s="2">
        <v>-2607729.5123927933</v>
      </c>
      <c r="AG92" s="2">
        <v>-216291.53496435005</v>
      </c>
      <c r="AH92" s="2">
        <v>-2202908.4316543243</v>
      </c>
      <c r="AI92" s="2">
        <v>95793.74754210064</v>
      </c>
      <c r="AJ92" s="17">
        <v>0</v>
      </c>
    </row>
    <row r="93" spans="1:36" ht="12.75">
      <c r="A93">
        <v>0.61</v>
      </c>
      <c r="B93" s="2">
        <v>-9184660.435402</v>
      </c>
      <c r="C93" s="2">
        <v>-901626.964837336</v>
      </c>
      <c r="D93" s="2">
        <v>-7799501.644984389</v>
      </c>
      <c r="E93" s="2">
        <v>-34307.521817369685</v>
      </c>
      <c r="F93" s="17">
        <v>0</v>
      </c>
      <c r="G93" s="2">
        <v>-8198482.7470947765</v>
      </c>
      <c r="H93" s="2">
        <v>-822392.4782464094</v>
      </c>
      <c r="I93" s="2">
        <v>-6901725.217327627</v>
      </c>
      <c r="J93" s="2">
        <v>-30031.069881318672</v>
      </c>
      <c r="K93" s="17">
        <v>0</v>
      </c>
      <c r="L93" s="2">
        <v>-7268292.206162207</v>
      </c>
      <c r="M93" s="2">
        <v>-714329.1016954256</v>
      </c>
      <c r="N93" s="2">
        <v>-6124092.3949114345</v>
      </c>
      <c r="O93" s="2">
        <v>-5895.967206401753</v>
      </c>
      <c r="P93" s="17">
        <v>0</v>
      </c>
      <c r="Q93" s="2">
        <v>-6028323.360868534</v>
      </c>
      <c r="R93" s="2">
        <v>-608580.6793194613</v>
      </c>
      <c r="S93" s="2">
        <v>-5026251.488674238</v>
      </c>
      <c r="T93" s="2">
        <v>11625.168135743932</v>
      </c>
      <c r="U93" s="17">
        <v>0</v>
      </c>
      <c r="V93" s="2">
        <v>-5053133.414242664</v>
      </c>
      <c r="W93" s="2">
        <v>-501971.6459346655</v>
      </c>
      <c r="X93" s="2">
        <v>-4185841.643240689</v>
      </c>
      <c r="Y93" s="2">
        <v>32538.142322411357</v>
      </c>
      <c r="Z93" s="17">
        <v>0</v>
      </c>
      <c r="AA93" s="2">
        <v>-3680376.647981549</v>
      </c>
      <c r="AB93" s="2">
        <v>-337595.0339698546</v>
      </c>
      <c r="AC93" s="2">
        <v>-3043324.7800171203</v>
      </c>
      <c r="AD93" s="2">
        <v>74768.46821990408</v>
      </c>
      <c r="AE93" s="17">
        <v>0</v>
      </c>
      <c r="AF93" s="2">
        <v>-2580925.532657509</v>
      </c>
      <c r="AG93" s="2">
        <v>-191007.80074899085</v>
      </c>
      <c r="AH93" s="2">
        <v>-2164058.3856684263</v>
      </c>
      <c r="AI93" s="2">
        <v>118011.98491375543</v>
      </c>
      <c r="AJ93" s="17">
        <v>0</v>
      </c>
    </row>
    <row r="94" spans="1:36" ht="12.75">
      <c r="A94">
        <v>0.62</v>
      </c>
      <c r="B94" s="2">
        <v>-9158864.452367809</v>
      </c>
      <c r="C94" s="2">
        <v>-871451.3071562808</v>
      </c>
      <c r="D94" s="2">
        <v>-7761349.411185376</v>
      </c>
      <c r="E94" s="2">
        <v>-2864.888911485382</v>
      </c>
      <c r="F94" s="17">
        <v>0</v>
      </c>
      <c r="G94" s="2">
        <v>-8176951.884192804</v>
      </c>
      <c r="H94" s="2">
        <v>-796992.3598709733</v>
      </c>
      <c r="I94" s="2">
        <v>-6867023.018041433</v>
      </c>
      <c r="J94" s="2">
        <v>-3229.736594590301</v>
      </c>
      <c r="K94" s="17">
        <v>0</v>
      </c>
      <c r="L94" s="2">
        <v>-7247892.442081817</v>
      </c>
      <c r="M94" s="2">
        <v>-688208.8965112522</v>
      </c>
      <c r="N94" s="2">
        <v>-6079432.996537952</v>
      </c>
      <c r="O94" s="2">
        <v>12666.101344966723</v>
      </c>
      <c r="P94" s="17">
        <v>0</v>
      </c>
      <c r="Q94" s="2">
        <v>-6002916.9870875515</v>
      </c>
      <c r="R94" s="2">
        <v>-576614.4482560098</v>
      </c>
      <c r="S94" s="2">
        <v>-4994802.807857752</v>
      </c>
      <c r="T94" s="2">
        <v>31328.140168679984</v>
      </c>
      <c r="U94" s="17">
        <v>0</v>
      </c>
      <c r="V94" s="2">
        <v>-5031259.264049261</v>
      </c>
      <c r="W94" s="2">
        <v>-471736.4368763763</v>
      </c>
      <c r="X94" s="2">
        <v>-4149239.6817849055</v>
      </c>
      <c r="Y94" s="2">
        <v>55511.27642696274</v>
      </c>
      <c r="Z94" s="17">
        <v>0</v>
      </c>
      <c r="AA94" s="2">
        <v>-3654275.612322432</v>
      </c>
      <c r="AB94" s="2">
        <v>-311999.03646617994</v>
      </c>
      <c r="AC94" s="2">
        <v>-3006339.2672176156</v>
      </c>
      <c r="AD94" s="2">
        <v>96779.66749493543</v>
      </c>
      <c r="AE94" s="17">
        <v>0</v>
      </c>
      <c r="AF94" s="2">
        <v>-2555048.343453158</v>
      </c>
      <c r="AG94" s="2">
        <v>-165205.68617956643</v>
      </c>
      <c r="AH94" s="2">
        <v>-2127029.989436967</v>
      </c>
      <c r="AI94" s="2">
        <v>140748.71832947087</v>
      </c>
      <c r="AJ94" s="17">
        <v>0</v>
      </c>
    </row>
    <row r="95" spans="1:36" ht="12.75">
      <c r="A95">
        <v>0.63</v>
      </c>
      <c r="B95" s="2">
        <v>-9146499.660806138</v>
      </c>
      <c r="C95" s="2">
        <v>-846496.7692402694</v>
      </c>
      <c r="D95" s="2">
        <v>-7739643.425882525</v>
      </c>
      <c r="E95" s="2">
        <v>18130.863345233895</v>
      </c>
      <c r="F95" s="17">
        <v>0</v>
      </c>
      <c r="G95" s="2">
        <v>-8161867.012218652</v>
      </c>
      <c r="H95" s="2">
        <v>-761560.248226173</v>
      </c>
      <c r="I95" s="2">
        <v>-6824198.730485134</v>
      </c>
      <c r="J95" s="2">
        <v>15065.465761514504</v>
      </c>
      <c r="K95" s="17">
        <v>0</v>
      </c>
      <c r="L95" s="2">
        <v>-7221884.036243455</v>
      </c>
      <c r="M95" s="2">
        <v>-659707.8440512695</v>
      </c>
      <c r="N95" s="2">
        <v>-6042542.725348739</v>
      </c>
      <c r="O95" s="2">
        <v>35790.2634682121</v>
      </c>
      <c r="P95" s="17">
        <v>0</v>
      </c>
      <c r="Q95" s="2">
        <v>-5979571.232629275</v>
      </c>
      <c r="R95" s="2">
        <v>-549134.7217903736</v>
      </c>
      <c r="S95" s="2">
        <v>-4956247.530442322</v>
      </c>
      <c r="T95" s="2">
        <v>53913.25678971795</v>
      </c>
      <c r="U95" s="17">
        <v>0</v>
      </c>
      <c r="V95" s="2">
        <v>-5008641.644923476</v>
      </c>
      <c r="W95" s="2">
        <v>-444023.46092870925</v>
      </c>
      <c r="X95" s="2">
        <v>-4104524.008784516</v>
      </c>
      <c r="Y95" s="2">
        <v>74616.1018519722</v>
      </c>
      <c r="Z95" s="17">
        <v>0</v>
      </c>
      <c r="AA95" s="2">
        <v>-3628504.9923594166</v>
      </c>
      <c r="AB95" s="2">
        <v>-288085.52604785044</v>
      </c>
      <c r="AC95" s="2">
        <v>-2967713.564551461</v>
      </c>
      <c r="AD95" s="2">
        <v>119147.35792758646</v>
      </c>
      <c r="AE95" s="17">
        <v>0</v>
      </c>
      <c r="AF95" s="2">
        <v>-2529102.3794639646</v>
      </c>
      <c r="AG95" s="2">
        <v>-139482.07882597874</v>
      </c>
      <c r="AH95" s="2">
        <v>-2088424.6827088455</v>
      </c>
      <c r="AI95" s="2">
        <v>163528.71078001315</v>
      </c>
      <c r="AJ95" s="17">
        <v>0</v>
      </c>
    </row>
    <row r="96" spans="1:36" ht="12.75">
      <c r="A96">
        <v>0.64</v>
      </c>
      <c r="B96" s="2">
        <v>-9132588.793838304</v>
      </c>
      <c r="C96" s="2">
        <v>-823475.2962435045</v>
      </c>
      <c r="D96" s="2">
        <v>-7667755.574620486</v>
      </c>
      <c r="E96" s="2">
        <v>38860.795705474164</v>
      </c>
      <c r="F96" s="17">
        <v>0</v>
      </c>
      <c r="G96" s="2">
        <v>-8144669.791629337</v>
      </c>
      <c r="H96" s="2">
        <v>-724441.9536755906</v>
      </c>
      <c r="I96" s="2">
        <v>-6798659.065554388</v>
      </c>
      <c r="J96" s="2">
        <v>37502.88861330366</v>
      </c>
      <c r="K96" s="17">
        <v>0</v>
      </c>
      <c r="L96" s="2">
        <v>-7202241.088569956</v>
      </c>
      <c r="M96" s="2">
        <v>-631563.4722855932</v>
      </c>
      <c r="N96" s="2">
        <v>-6003318.18988808</v>
      </c>
      <c r="O96" s="2">
        <v>59993.5292765628</v>
      </c>
      <c r="P96" s="17">
        <v>0</v>
      </c>
      <c r="Q96" s="2">
        <v>-5956225.540878817</v>
      </c>
      <c r="R96" s="2">
        <v>-523604.52117471</v>
      </c>
      <c r="S96" s="2">
        <v>-4916691.435701154</v>
      </c>
      <c r="T96" s="2">
        <v>72640.07946082235</v>
      </c>
      <c r="U96" s="17">
        <v>0</v>
      </c>
      <c r="V96" s="2">
        <v>-4985623.247497196</v>
      </c>
      <c r="W96" s="2">
        <v>-419811.58826146973</v>
      </c>
      <c r="X96" s="2">
        <v>-4062822.7246897733</v>
      </c>
      <c r="Y96" s="2">
        <v>96874.33954828883</v>
      </c>
      <c r="Z96" s="17">
        <v>0</v>
      </c>
      <c r="AA96" s="2">
        <v>-3604413.4951179037</v>
      </c>
      <c r="AB96" s="2">
        <v>-263591.2546625479</v>
      </c>
      <c r="AC96" s="2">
        <v>-2925730.859383955</v>
      </c>
      <c r="AD96" s="2">
        <v>141484.4507171709</v>
      </c>
      <c r="AE96" s="17">
        <v>0</v>
      </c>
      <c r="AF96" s="2">
        <v>-2504070.4425837016</v>
      </c>
      <c r="AG96" s="2">
        <v>-114584.37959436401</v>
      </c>
      <c r="AH96" s="2">
        <v>-2048687.883649702</v>
      </c>
      <c r="AI96" s="2">
        <v>185589.21987398763</v>
      </c>
      <c r="AJ96" s="17">
        <v>0</v>
      </c>
    </row>
    <row r="97" spans="1:36" ht="12.75">
      <c r="A97">
        <v>0.65</v>
      </c>
      <c r="B97" s="2">
        <v>-9101891.416012814</v>
      </c>
      <c r="C97" s="2">
        <v>-816217.0830486296</v>
      </c>
      <c r="D97" s="2">
        <v>-7622476.066245455</v>
      </c>
      <c r="E97" s="2">
        <v>61641.375048067035</v>
      </c>
      <c r="F97" s="17">
        <v>0</v>
      </c>
      <c r="G97" s="2">
        <v>-8125578.506811234</v>
      </c>
      <c r="H97" s="2">
        <v>-698867.9958109024</v>
      </c>
      <c r="I97" s="2">
        <v>-6749527.108280319</v>
      </c>
      <c r="J97" s="2">
        <v>60023.912678898</v>
      </c>
      <c r="K97" s="17">
        <v>0</v>
      </c>
      <c r="L97" s="2">
        <v>-7185889.8811831325</v>
      </c>
      <c r="M97" s="2">
        <v>-608579.2864035927</v>
      </c>
      <c r="N97" s="2">
        <v>-5960400.044817332</v>
      </c>
      <c r="O97" s="2">
        <v>75980.5275944577</v>
      </c>
      <c r="P97" s="17">
        <v>0</v>
      </c>
      <c r="Q97" s="2">
        <v>-5938446.342398468</v>
      </c>
      <c r="R97" s="2">
        <v>-495011.9120594221</v>
      </c>
      <c r="S97" s="2">
        <v>-4873081.456010317</v>
      </c>
      <c r="T97" s="2">
        <v>99153.13414258744</v>
      </c>
      <c r="U97" s="17">
        <v>0</v>
      </c>
      <c r="V97" s="2">
        <v>-4962523.027130416</v>
      </c>
      <c r="W97" s="2">
        <v>-392178.8889521165</v>
      </c>
      <c r="X97" s="2">
        <v>-4022851.3701755498</v>
      </c>
      <c r="Y97" s="2">
        <v>121013.78022434392</v>
      </c>
      <c r="Z97" s="17">
        <v>0</v>
      </c>
      <c r="AA97" s="2">
        <v>-3580420.134697137</v>
      </c>
      <c r="AB97" s="2">
        <v>-239034.90912608925</v>
      </c>
      <c r="AC97" s="2">
        <v>-2881567.5171429757</v>
      </c>
      <c r="AD97" s="2">
        <v>165838.26134856348</v>
      </c>
      <c r="AE97" s="17">
        <v>0</v>
      </c>
      <c r="AF97" s="2">
        <v>-2476549.613868109</v>
      </c>
      <c r="AG97" s="2">
        <v>-89796.50739634316</v>
      </c>
      <c r="AH97" s="2">
        <v>-2008632.632704109</v>
      </c>
      <c r="AI97" s="2">
        <v>208136.61112472636</v>
      </c>
      <c r="AJ97" s="17">
        <v>0</v>
      </c>
    </row>
    <row r="98" spans="1:36" ht="12.75">
      <c r="A98">
        <v>0.66</v>
      </c>
      <c r="B98" s="2">
        <v>-9082455.795154015</v>
      </c>
      <c r="C98" s="2">
        <v>-769825.9862126429</v>
      </c>
      <c r="D98" s="2">
        <v>-7570867.646247717</v>
      </c>
      <c r="E98" s="2">
        <v>77364.53555690846</v>
      </c>
      <c r="F98" s="17">
        <v>0</v>
      </c>
      <c r="G98" s="2">
        <v>-8096162.973399983</v>
      </c>
      <c r="H98" s="2">
        <v>-675469.5410535265</v>
      </c>
      <c r="I98" s="2">
        <v>-6696787.874737338</v>
      </c>
      <c r="J98" s="2">
        <v>72759.17065604709</v>
      </c>
      <c r="K98" s="17">
        <v>0</v>
      </c>
      <c r="L98" s="2">
        <v>-7163793.490808807</v>
      </c>
      <c r="M98" s="2">
        <v>-574640.1763127793</v>
      </c>
      <c r="N98" s="2">
        <v>-5909314.159221407</v>
      </c>
      <c r="O98" s="2">
        <v>105777.97223069552</v>
      </c>
      <c r="P98" s="17">
        <v>0</v>
      </c>
      <c r="Q98" s="2">
        <v>-5918022.324705029</v>
      </c>
      <c r="R98" s="2">
        <v>-459906.50383885886</v>
      </c>
      <c r="S98" s="2">
        <v>-4828808.480368611</v>
      </c>
      <c r="T98" s="2">
        <v>123552.3264604688</v>
      </c>
      <c r="U98" s="17">
        <v>0</v>
      </c>
      <c r="V98" s="2">
        <v>-4940435.227976645</v>
      </c>
      <c r="W98" s="2">
        <v>-364511.5015024312</v>
      </c>
      <c r="X98" s="2">
        <v>-3981688.39119184</v>
      </c>
      <c r="Y98" s="2">
        <v>145246.31587885108</v>
      </c>
      <c r="Z98" s="17">
        <v>0</v>
      </c>
      <c r="AA98" s="2">
        <v>-3557650.1811430776</v>
      </c>
      <c r="AB98" s="2">
        <v>-213793.19247653356</v>
      </c>
      <c r="AC98" s="2">
        <v>-2843828.989862186</v>
      </c>
      <c r="AD98" s="2">
        <v>190598.25866130146</v>
      </c>
      <c r="AE98" s="17">
        <v>0</v>
      </c>
      <c r="AF98" s="2">
        <v>-2452001.1343457415</v>
      </c>
      <c r="AG98" s="2">
        <v>-64796.20604473462</v>
      </c>
      <c r="AH98" s="2">
        <v>-1967692.6784838766</v>
      </c>
      <c r="AI98" s="2">
        <v>231946.88031641013</v>
      </c>
      <c r="AJ98" s="17">
        <v>0</v>
      </c>
    </row>
    <row r="99" spans="1:36" ht="12.75">
      <c r="A99">
        <v>0.67</v>
      </c>
      <c r="B99" s="2">
        <v>-9047655.57021884</v>
      </c>
      <c r="C99" s="2">
        <v>-745371.6423453697</v>
      </c>
      <c r="D99" s="2">
        <v>-7525627.965013783</v>
      </c>
      <c r="E99" s="2">
        <v>109906.95045861916</v>
      </c>
      <c r="F99" s="17">
        <v>0</v>
      </c>
      <c r="G99" s="2">
        <v>-8074442.494986822</v>
      </c>
      <c r="H99" s="2">
        <v>-646556.1549572432</v>
      </c>
      <c r="I99" s="2">
        <v>-6664784.83262928</v>
      </c>
      <c r="J99" s="2">
        <v>103140.15937631001</v>
      </c>
      <c r="K99" s="17">
        <v>0</v>
      </c>
      <c r="L99" s="2">
        <v>-7146250.3115234235</v>
      </c>
      <c r="M99" s="2">
        <v>-543049.1392336355</v>
      </c>
      <c r="N99" s="2">
        <v>-5865501.638602855</v>
      </c>
      <c r="O99" s="2">
        <v>128070.24259200714</v>
      </c>
      <c r="P99" s="17">
        <v>0</v>
      </c>
      <c r="Q99" s="2">
        <v>-5895236.70812881</v>
      </c>
      <c r="R99" s="2">
        <v>-434882.00449284946</v>
      </c>
      <c r="S99" s="2">
        <v>-4783779.145499943</v>
      </c>
      <c r="T99" s="2">
        <v>146479.9201365488</v>
      </c>
      <c r="U99" s="17">
        <v>0</v>
      </c>
      <c r="V99" s="2">
        <v>-4919176.50602552</v>
      </c>
      <c r="W99" s="2">
        <v>-334355.1787460528</v>
      </c>
      <c r="X99" s="2">
        <v>-3942940.189309766</v>
      </c>
      <c r="Y99" s="2">
        <v>173157.54000987473</v>
      </c>
      <c r="Z99" s="17">
        <v>0</v>
      </c>
      <c r="AA99" s="2">
        <v>-3532243.357925078</v>
      </c>
      <c r="AB99" s="2">
        <v>-186079.8432840611</v>
      </c>
      <c r="AC99" s="2">
        <v>-2805774.728031472</v>
      </c>
      <c r="AD99" s="2">
        <v>213580.408999167</v>
      </c>
      <c r="AE99" s="17">
        <v>0</v>
      </c>
      <c r="AF99" s="2">
        <v>-2426271.057540899</v>
      </c>
      <c r="AG99" s="2">
        <v>-39854.153634366194</v>
      </c>
      <c r="AH99" s="2">
        <v>-1930165.8609628126</v>
      </c>
      <c r="AI99" s="2">
        <v>255856.8116206908</v>
      </c>
      <c r="AJ99" s="17">
        <v>0</v>
      </c>
    </row>
    <row r="100" spans="1:36" ht="12.75">
      <c r="A100">
        <v>0.68</v>
      </c>
      <c r="B100" s="2">
        <v>-9023035.086391453</v>
      </c>
      <c r="C100" s="2">
        <v>-710744.4843947475</v>
      </c>
      <c r="D100" s="2">
        <v>-7492607.325835435</v>
      </c>
      <c r="E100" s="2">
        <v>141571.00860672526</v>
      </c>
      <c r="F100" s="17">
        <v>0</v>
      </c>
      <c r="G100" s="2">
        <v>-8055846.579267045</v>
      </c>
      <c r="H100" s="2">
        <v>-626723.7901529287</v>
      </c>
      <c r="I100" s="2">
        <v>-6625809.651527738</v>
      </c>
      <c r="J100" s="2">
        <v>126802.53689120291</v>
      </c>
      <c r="K100" s="17">
        <v>0</v>
      </c>
      <c r="L100" s="2">
        <v>-7126886.985407639</v>
      </c>
      <c r="M100" s="2">
        <v>-513126.15798895084</v>
      </c>
      <c r="N100" s="2">
        <v>-5821880.012501803</v>
      </c>
      <c r="O100" s="2">
        <v>152839.24739372774</v>
      </c>
      <c r="P100" s="17">
        <v>0</v>
      </c>
      <c r="Q100" s="2">
        <v>-5876280.603771125</v>
      </c>
      <c r="R100" s="2">
        <v>-409656.2233325781</v>
      </c>
      <c r="S100" s="2">
        <v>-4742778.14961297</v>
      </c>
      <c r="T100" s="2">
        <v>174311.33626020906</v>
      </c>
      <c r="U100" s="17">
        <v>0</v>
      </c>
      <c r="V100" s="2">
        <v>-4898866.721335794</v>
      </c>
      <c r="W100" s="2">
        <v>-307295.19687413785</v>
      </c>
      <c r="X100" s="2">
        <v>-3900133.5409018244</v>
      </c>
      <c r="Y100" s="2">
        <v>197330.63993236652</v>
      </c>
      <c r="Z100" s="17">
        <v>0</v>
      </c>
      <c r="AA100" s="2">
        <v>-3510053.900982067</v>
      </c>
      <c r="AB100" s="2">
        <v>-158954.5802461311</v>
      </c>
      <c r="AC100" s="2">
        <v>-2764574.9452967197</v>
      </c>
      <c r="AD100" s="2">
        <v>237953.64684389747</v>
      </c>
      <c r="AE100" s="17">
        <v>0</v>
      </c>
      <c r="AF100" s="2">
        <v>-2400619.4381037783</v>
      </c>
      <c r="AG100" s="2">
        <v>-13786.742583236657</v>
      </c>
      <c r="AH100" s="2">
        <v>-1889836.427227638</v>
      </c>
      <c r="AI100" s="2">
        <v>279981.8346546168</v>
      </c>
      <c r="AJ100" s="17">
        <v>0</v>
      </c>
    </row>
    <row r="101" spans="1:36" ht="12.75">
      <c r="A101">
        <v>0.69</v>
      </c>
      <c r="B101" s="2">
        <v>-9004456.776188834</v>
      </c>
      <c r="C101" s="2">
        <v>-696479.011582258</v>
      </c>
      <c r="D101" s="2">
        <v>-7439394.218132696</v>
      </c>
      <c r="E101" s="2">
        <v>176218.3754508031</v>
      </c>
      <c r="F101" s="17">
        <v>0</v>
      </c>
      <c r="G101" s="2">
        <v>-8029965.8759994</v>
      </c>
      <c r="H101" s="2">
        <v>-595812.283566204</v>
      </c>
      <c r="I101" s="2">
        <v>-6580274.294399581</v>
      </c>
      <c r="J101" s="2">
        <v>152750.33375006108</v>
      </c>
      <c r="K101" s="17">
        <v>0</v>
      </c>
      <c r="L101" s="2">
        <v>-7106724.744201783</v>
      </c>
      <c r="M101" s="2">
        <v>-481461.0200417976</v>
      </c>
      <c r="N101" s="2">
        <v>-5782029.498830742</v>
      </c>
      <c r="O101" s="2">
        <v>181070.36205162754</v>
      </c>
      <c r="P101" s="17">
        <v>0</v>
      </c>
      <c r="Q101" s="2">
        <v>-5855535.335884527</v>
      </c>
      <c r="R101" s="2">
        <v>-381454.6738756769</v>
      </c>
      <c r="S101" s="2">
        <v>-4704780.039796179</v>
      </c>
      <c r="T101" s="2">
        <v>199366.42919763687</v>
      </c>
      <c r="U101" s="17">
        <v>0</v>
      </c>
      <c r="V101" s="2">
        <v>-4876486.957999736</v>
      </c>
      <c r="W101" s="2">
        <v>-280908.3475609257</v>
      </c>
      <c r="X101" s="2">
        <v>-3851667.6230375767</v>
      </c>
      <c r="Y101" s="2">
        <v>222241.42411211293</v>
      </c>
      <c r="Z101" s="17">
        <v>0</v>
      </c>
      <c r="AA101" s="2">
        <v>-3488954.514825936</v>
      </c>
      <c r="AB101" s="2">
        <v>-131707.77561487863</v>
      </c>
      <c r="AC101" s="2">
        <v>-2727080.1581996274</v>
      </c>
      <c r="AD101" s="2">
        <v>262627.3654753854</v>
      </c>
      <c r="AE101" s="17">
        <v>0</v>
      </c>
      <c r="AF101" s="2">
        <v>-2375807.8446601965</v>
      </c>
      <c r="AG101" s="2">
        <v>13106.84006400949</v>
      </c>
      <c r="AH101" s="2">
        <v>-1848083.5196206993</v>
      </c>
      <c r="AI101" s="2">
        <v>304196.07411056047</v>
      </c>
      <c r="AJ101" s="17">
        <v>0</v>
      </c>
    </row>
    <row r="102" spans="1:36" ht="12.75">
      <c r="A102">
        <v>0.7</v>
      </c>
      <c r="B102" s="2">
        <v>-8977999.644510664</v>
      </c>
      <c r="C102" s="2">
        <v>-666451.8754783788</v>
      </c>
      <c r="D102" s="2">
        <v>-7405651.321317435</v>
      </c>
      <c r="E102" s="2">
        <v>202646.06159297613</v>
      </c>
      <c r="F102" s="17">
        <v>0</v>
      </c>
      <c r="G102" s="2">
        <v>-8013078.331558115</v>
      </c>
      <c r="H102" s="2">
        <v>-552811.9381020259</v>
      </c>
      <c r="I102" s="2">
        <v>-6543076.5429815315</v>
      </c>
      <c r="J102" s="2">
        <v>178318.11432006664</v>
      </c>
      <c r="K102" s="17">
        <v>0</v>
      </c>
      <c r="L102" s="2">
        <v>-7089509.665314415</v>
      </c>
      <c r="M102" s="2">
        <v>-442946.3488407746</v>
      </c>
      <c r="N102" s="2">
        <v>-5736084.667100549</v>
      </c>
      <c r="O102" s="2">
        <v>207525.73428941052</v>
      </c>
      <c r="P102" s="17">
        <v>0</v>
      </c>
      <c r="Q102" s="2">
        <v>-5837371.914293107</v>
      </c>
      <c r="R102" s="2">
        <v>-351949.8979671781</v>
      </c>
      <c r="S102" s="2">
        <v>-4663114.000634631</v>
      </c>
      <c r="T102" s="2">
        <v>226879.12042462593</v>
      </c>
      <c r="U102" s="17">
        <v>0</v>
      </c>
      <c r="V102" s="2">
        <v>-4856494.47674419</v>
      </c>
      <c r="W102" s="2">
        <v>-256513.99172657597</v>
      </c>
      <c r="X102" s="2">
        <v>-3811031.331557192</v>
      </c>
      <c r="Y102" s="2">
        <v>248332.88182402842</v>
      </c>
      <c r="Z102" s="17">
        <v>0</v>
      </c>
      <c r="AA102" s="2">
        <v>-3466539.500640998</v>
      </c>
      <c r="AB102" s="2">
        <v>-105965.23840508386</v>
      </c>
      <c r="AC102" s="2">
        <v>-2688234.460390092</v>
      </c>
      <c r="AD102" s="2">
        <v>286987.62472268456</v>
      </c>
      <c r="AE102" s="17">
        <v>0</v>
      </c>
      <c r="AF102" s="2">
        <v>-2353479.396507148</v>
      </c>
      <c r="AG102" s="2">
        <v>39288.058327586434</v>
      </c>
      <c r="AH102" s="2">
        <v>-1807160.3872856013</v>
      </c>
      <c r="AI102" s="2">
        <v>328611.0341422284</v>
      </c>
      <c r="AJ102" s="17">
        <v>0</v>
      </c>
    </row>
    <row r="103" spans="1:36" ht="12.75">
      <c r="A103">
        <v>0.71</v>
      </c>
      <c r="B103" s="2">
        <v>-8959682.398733372</v>
      </c>
      <c r="C103" s="2">
        <v>-644845.4408947612</v>
      </c>
      <c r="D103" s="2">
        <v>-7343749.393066443</v>
      </c>
      <c r="E103" s="2">
        <v>234948.10127907296</v>
      </c>
      <c r="F103" s="17">
        <v>0</v>
      </c>
      <c r="G103" s="2">
        <v>-7995548.030589954</v>
      </c>
      <c r="H103" s="2">
        <v>-525396.7611125254</v>
      </c>
      <c r="I103" s="2">
        <v>-6506498.929526791</v>
      </c>
      <c r="J103" s="2">
        <v>207974.59669455</v>
      </c>
      <c r="K103" s="17">
        <v>0</v>
      </c>
      <c r="L103" s="2">
        <v>-7072860.192865355</v>
      </c>
      <c r="M103" s="2">
        <v>-419915.8254138531</v>
      </c>
      <c r="N103" s="2">
        <v>-5697535.865494232</v>
      </c>
      <c r="O103" s="2">
        <v>235196.87061624383</v>
      </c>
      <c r="P103" s="17">
        <v>0</v>
      </c>
      <c r="Q103" s="2">
        <v>-5819828.852730305</v>
      </c>
      <c r="R103" s="2">
        <v>-320056.85565637867</v>
      </c>
      <c r="S103" s="2">
        <v>-4617341.4682609355</v>
      </c>
      <c r="T103" s="2">
        <v>252836.40677932557</v>
      </c>
      <c r="U103" s="17">
        <v>0</v>
      </c>
      <c r="V103" s="2">
        <v>-4833621.044447736</v>
      </c>
      <c r="W103" s="2">
        <v>-229326.80954349786</v>
      </c>
      <c r="X103" s="2">
        <v>-3767321.2432963788</v>
      </c>
      <c r="Y103" s="2">
        <v>272994.45998467866</v>
      </c>
      <c r="Z103" s="17">
        <v>0</v>
      </c>
      <c r="AA103" s="2">
        <v>-3446174.822496401</v>
      </c>
      <c r="AB103" s="2">
        <v>-80341.23510819983</v>
      </c>
      <c r="AC103" s="2">
        <v>-2642055.471354989</v>
      </c>
      <c r="AD103" s="2">
        <v>311178.6555892149</v>
      </c>
      <c r="AE103" s="17">
        <v>0</v>
      </c>
      <c r="AF103" s="2">
        <v>-2329794.799771401</v>
      </c>
      <c r="AG103" s="2">
        <v>66543.37708643432</v>
      </c>
      <c r="AH103" s="2">
        <v>-1765217.615524027</v>
      </c>
      <c r="AI103" s="2">
        <v>353179.30693309376</v>
      </c>
      <c r="AJ103" s="17">
        <v>0</v>
      </c>
    </row>
    <row r="104" spans="1:36" ht="12.75">
      <c r="A104">
        <v>0.72</v>
      </c>
      <c r="B104" s="2">
        <v>-8937383.39209191</v>
      </c>
      <c r="C104" s="2">
        <v>-626044.5257698396</v>
      </c>
      <c r="D104" s="2">
        <v>-7321039.282408037</v>
      </c>
      <c r="E104" s="2">
        <v>255087.277392582</v>
      </c>
      <c r="F104" s="17">
        <v>0</v>
      </c>
      <c r="G104" s="2">
        <v>-7977716.519390359</v>
      </c>
      <c r="H104" s="2">
        <v>-491178.55117999454</v>
      </c>
      <c r="I104" s="2">
        <v>-6455334.994319668</v>
      </c>
      <c r="J104" s="2">
        <v>237925.607135009</v>
      </c>
      <c r="K104" s="17">
        <v>0</v>
      </c>
      <c r="L104" s="2">
        <v>-7054511.211708199</v>
      </c>
      <c r="M104" s="2">
        <v>-381413.4303706837</v>
      </c>
      <c r="N104" s="2">
        <v>-5652198.002758476</v>
      </c>
      <c r="O104" s="2">
        <v>260789.06980903912</v>
      </c>
      <c r="P104" s="17">
        <v>0</v>
      </c>
      <c r="Q104" s="2">
        <v>-5799383.830984051</v>
      </c>
      <c r="R104" s="2">
        <v>-296162.9734579596</v>
      </c>
      <c r="S104" s="2">
        <v>-4575792.018676623</v>
      </c>
      <c r="T104" s="2">
        <v>274387.50644375256</v>
      </c>
      <c r="U104" s="17">
        <v>0</v>
      </c>
      <c r="V104" s="2">
        <v>-4814620.131993847</v>
      </c>
      <c r="W104" s="2">
        <v>-202004.75299747582</v>
      </c>
      <c r="X104" s="2">
        <v>-3723590.6209500544</v>
      </c>
      <c r="Y104" s="2">
        <v>296898.2886092291</v>
      </c>
      <c r="Z104" s="17">
        <v>0</v>
      </c>
      <c r="AA104" s="2">
        <v>-3423821.508158986</v>
      </c>
      <c r="AB104" s="2">
        <v>-53113.08485266243</v>
      </c>
      <c r="AC104" s="2">
        <v>-2603461.124891334</v>
      </c>
      <c r="AD104" s="2">
        <v>337185.5828282573</v>
      </c>
      <c r="AE104" s="17">
        <v>0</v>
      </c>
      <c r="AF104" s="2">
        <v>-2305587.8216279913</v>
      </c>
      <c r="AG104" s="2">
        <v>94320.92351821138</v>
      </c>
      <c r="AH104" s="2">
        <v>-1721644.0292137072</v>
      </c>
      <c r="AI104" s="2">
        <v>379560.9192105978</v>
      </c>
      <c r="AJ104" s="17">
        <v>0</v>
      </c>
    </row>
    <row r="105" spans="1:36" ht="12.75">
      <c r="A105">
        <v>0.73</v>
      </c>
      <c r="B105" s="2">
        <v>-8916773.301500043</v>
      </c>
      <c r="C105" s="2">
        <v>-599276.7993815553</v>
      </c>
      <c r="D105" s="2">
        <v>-7276154.948954499</v>
      </c>
      <c r="E105" s="2">
        <v>267669.3010540534</v>
      </c>
      <c r="F105" s="17">
        <v>0</v>
      </c>
      <c r="G105" s="2">
        <v>-7958671.157626362</v>
      </c>
      <c r="H105" s="2">
        <v>-443008.4410230844</v>
      </c>
      <c r="I105" s="2">
        <v>-6409452.575501446</v>
      </c>
      <c r="J105" s="2">
        <v>262089.22285312784</v>
      </c>
      <c r="K105" s="17">
        <v>0</v>
      </c>
      <c r="L105" s="2">
        <v>-7037214.661700335</v>
      </c>
      <c r="M105" s="2">
        <v>-345343.2357493936</v>
      </c>
      <c r="N105" s="2">
        <v>-5605973.299795913</v>
      </c>
      <c r="O105" s="2">
        <v>282698.275171006</v>
      </c>
      <c r="P105" s="17">
        <v>0</v>
      </c>
      <c r="Q105" s="2">
        <v>-5777961.394417264</v>
      </c>
      <c r="R105" s="2">
        <v>-269587.25189724367</v>
      </c>
      <c r="S105" s="2">
        <v>-4529526.770681258</v>
      </c>
      <c r="T105" s="2">
        <v>300135.37993448233</v>
      </c>
      <c r="U105" s="17">
        <v>0</v>
      </c>
      <c r="V105" s="2">
        <v>-4793865.327203953</v>
      </c>
      <c r="W105" s="2">
        <v>-169320.07673031744</v>
      </c>
      <c r="X105" s="2">
        <v>-3682889.0117191873</v>
      </c>
      <c r="Y105" s="2">
        <v>322522.61814693385</v>
      </c>
      <c r="Z105" s="17">
        <v>0</v>
      </c>
      <c r="AA105" s="2">
        <v>-3403300.35658647</v>
      </c>
      <c r="AB105" s="2">
        <v>-24103.50589764719</v>
      </c>
      <c r="AC105" s="2">
        <v>-2556673.658414575</v>
      </c>
      <c r="AD105" s="2">
        <v>362528.9542009195</v>
      </c>
      <c r="AE105" s="17">
        <v>0</v>
      </c>
      <c r="AF105" s="2">
        <v>-2283907.328240028</v>
      </c>
      <c r="AG105" s="2">
        <v>123094.93696578739</v>
      </c>
      <c r="AH105" s="2">
        <v>-1678841.9879519478</v>
      </c>
      <c r="AI105" s="2">
        <v>405028.41874910786</v>
      </c>
      <c r="AJ105" s="17">
        <v>0</v>
      </c>
    </row>
    <row r="106" spans="1:36" ht="12.75">
      <c r="A106">
        <v>0.74</v>
      </c>
      <c r="B106" s="2">
        <v>-8899126.34331926</v>
      </c>
      <c r="C106" s="2">
        <v>-571499.6093393549</v>
      </c>
      <c r="D106" s="2">
        <v>-7204193.466869492</v>
      </c>
      <c r="E106" s="2">
        <v>284240.66170166584</v>
      </c>
      <c r="F106" s="17">
        <v>0</v>
      </c>
      <c r="G106" s="2">
        <v>-7943448.758944608</v>
      </c>
      <c r="H106" s="2">
        <v>-419190.9491717837</v>
      </c>
      <c r="I106" s="2">
        <v>-6352300.4645407135</v>
      </c>
      <c r="J106" s="2">
        <v>282148.222790286</v>
      </c>
      <c r="K106" s="17">
        <v>0</v>
      </c>
      <c r="L106" s="2">
        <v>-7022485.9987354325</v>
      </c>
      <c r="M106" s="2">
        <v>-311634.1095411949</v>
      </c>
      <c r="N106" s="2">
        <v>-5562513.356166065</v>
      </c>
      <c r="O106" s="2">
        <v>313994.9488393138</v>
      </c>
      <c r="P106" s="17">
        <v>0</v>
      </c>
      <c r="Q106" s="2">
        <v>-5756038.540691355</v>
      </c>
      <c r="R106" s="2">
        <v>-241723.4215855458</v>
      </c>
      <c r="S106" s="2">
        <v>-4478059.91882927</v>
      </c>
      <c r="T106" s="2">
        <v>327037.02352305595</v>
      </c>
      <c r="U106" s="17">
        <v>0</v>
      </c>
      <c r="V106" s="2">
        <v>-4776327.267614712</v>
      </c>
      <c r="W106" s="2">
        <v>-138781.08569527094</v>
      </c>
      <c r="X106" s="2">
        <v>-3640383.0914480453</v>
      </c>
      <c r="Y106" s="2">
        <v>350508.9681129992</v>
      </c>
      <c r="Z106" s="17">
        <v>0</v>
      </c>
      <c r="AA106" s="2">
        <v>-3381941.6853728327</v>
      </c>
      <c r="AB106" s="2">
        <v>5734.994243587106</v>
      </c>
      <c r="AC106" s="2">
        <v>-2514820.794545611</v>
      </c>
      <c r="AD106" s="2">
        <v>388247.6650813184</v>
      </c>
      <c r="AE106" s="17">
        <v>0</v>
      </c>
      <c r="AF106" s="2">
        <v>-2260993.931436955</v>
      </c>
      <c r="AG106" s="2">
        <v>152337.87197038066</v>
      </c>
      <c r="AH106" s="2">
        <v>-1637476.1433521218</v>
      </c>
      <c r="AI106" s="2">
        <v>432350.70602449967</v>
      </c>
      <c r="AJ106" s="17">
        <v>0</v>
      </c>
    </row>
    <row r="107" spans="1:36" ht="12.75">
      <c r="A107">
        <v>0.75</v>
      </c>
      <c r="B107" s="2">
        <v>-8875999.107564803</v>
      </c>
      <c r="C107" s="2">
        <v>-535333.543332099</v>
      </c>
      <c r="D107" s="2">
        <v>-7144224.075058505</v>
      </c>
      <c r="E107" s="2">
        <v>307670.66132595623</v>
      </c>
      <c r="F107" s="17">
        <v>0</v>
      </c>
      <c r="G107" s="2">
        <v>-7923329.5518762125</v>
      </c>
      <c r="H107" s="2">
        <v>-376495.9048790876</v>
      </c>
      <c r="I107" s="2">
        <v>-6302102.681649303</v>
      </c>
      <c r="J107" s="2">
        <v>311349.8432109916</v>
      </c>
      <c r="K107" s="17">
        <v>0</v>
      </c>
      <c r="L107" s="2">
        <v>-7002177.890841934</v>
      </c>
      <c r="M107" s="2">
        <v>-281665.5723534301</v>
      </c>
      <c r="N107" s="2">
        <v>-5519162.969663227</v>
      </c>
      <c r="O107" s="2">
        <v>340595.15007061703</v>
      </c>
      <c r="P107" s="17">
        <v>0</v>
      </c>
      <c r="Q107" s="2">
        <v>-5738960.428656038</v>
      </c>
      <c r="R107" s="2">
        <v>-214694.62396984993</v>
      </c>
      <c r="S107" s="2">
        <v>-4429489.956982953</v>
      </c>
      <c r="T107" s="2">
        <v>358298.07136348647</v>
      </c>
      <c r="U107" s="17">
        <v>0</v>
      </c>
      <c r="V107" s="2">
        <v>-4758059.739326612</v>
      </c>
      <c r="W107" s="2">
        <v>-110278.31452914141</v>
      </c>
      <c r="X107" s="2">
        <v>-3595718.9748651925</v>
      </c>
      <c r="Y107" s="2">
        <v>380189.6790321604</v>
      </c>
      <c r="Z107" s="17">
        <v>0</v>
      </c>
      <c r="AA107" s="2">
        <v>-3362079.4112359514</v>
      </c>
      <c r="AB107" s="2">
        <v>34132.77992507815</v>
      </c>
      <c r="AC107" s="2">
        <v>-2472214.9789657025</v>
      </c>
      <c r="AD107" s="2">
        <v>415337.38249213016</v>
      </c>
      <c r="AE107" s="17">
        <v>0</v>
      </c>
      <c r="AF107" s="2">
        <v>-2239090.0692214514</v>
      </c>
      <c r="AG107" s="2">
        <v>183111.54880310874</v>
      </c>
      <c r="AH107" s="2">
        <v>-1597349.2016664166</v>
      </c>
      <c r="AI107" s="2">
        <v>459800.6028883099</v>
      </c>
      <c r="AJ107" s="17">
        <v>0</v>
      </c>
    </row>
    <row r="108" spans="1:36" ht="12.75">
      <c r="A108">
        <v>0.76</v>
      </c>
      <c r="B108" s="2">
        <v>-8854244.677364733</v>
      </c>
      <c r="C108" s="2">
        <v>-485691.27055649343</v>
      </c>
      <c r="D108" s="2">
        <v>-7086737.462333542</v>
      </c>
      <c r="E108" s="2">
        <v>337622.4517047667</v>
      </c>
      <c r="F108" s="17">
        <v>0</v>
      </c>
      <c r="G108" s="2">
        <v>-7909264.68475512</v>
      </c>
      <c r="H108" s="2">
        <v>-328798.8184106535</v>
      </c>
      <c r="I108" s="2">
        <v>-6255881.854148419</v>
      </c>
      <c r="J108" s="2">
        <v>342493.0567177617</v>
      </c>
      <c r="K108" s="17">
        <v>0</v>
      </c>
      <c r="L108" s="2">
        <v>-6985477.5160115855</v>
      </c>
      <c r="M108" s="2">
        <v>-248001.70934869495</v>
      </c>
      <c r="N108" s="2">
        <v>-5474687.645253911</v>
      </c>
      <c r="O108" s="2">
        <v>370004.3338081062</v>
      </c>
      <c r="P108" s="17">
        <v>0</v>
      </c>
      <c r="Q108" s="2">
        <v>-5722508.874440806</v>
      </c>
      <c r="R108" s="2">
        <v>-182421.9904826556</v>
      </c>
      <c r="S108" s="2">
        <v>-4380208.819747511</v>
      </c>
      <c r="T108" s="2">
        <v>386073.65909642284</v>
      </c>
      <c r="U108" s="17">
        <v>0</v>
      </c>
      <c r="V108" s="2">
        <v>-4738320.826158423</v>
      </c>
      <c r="W108" s="2">
        <v>-81004.01470681925</v>
      </c>
      <c r="X108" s="2">
        <v>-3552943.6136546656</v>
      </c>
      <c r="Y108" s="2">
        <v>406283.48962535296</v>
      </c>
      <c r="Z108" s="17">
        <v>0</v>
      </c>
      <c r="AA108" s="2">
        <v>-3340997.4993599188</v>
      </c>
      <c r="AB108" s="2">
        <v>64183.67488597528</v>
      </c>
      <c r="AC108" s="2">
        <v>-2424946.4996719803</v>
      </c>
      <c r="AD108" s="2">
        <v>443276.6251666369</v>
      </c>
      <c r="AE108" s="17">
        <v>0</v>
      </c>
      <c r="AF108" s="2">
        <v>-2216669.7085703127</v>
      </c>
      <c r="AG108" s="2">
        <v>213121.26957956722</v>
      </c>
      <c r="AH108" s="2">
        <v>-1554107.6842668948</v>
      </c>
      <c r="AI108" s="2">
        <v>487171.7784223308</v>
      </c>
      <c r="AJ108" s="17">
        <v>0</v>
      </c>
    </row>
    <row r="109" spans="1:36" ht="12.75">
      <c r="A109">
        <v>0.77</v>
      </c>
      <c r="B109" s="2">
        <v>-8838187.346832216</v>
      </c>
      <c r="C109" s="2">
        <v>-439740.2086514948</v>
      </c>
      <c r="D109" s="2">
        <v>-7005543.1985206185</v>
      </c>
      <c r="E109" s="2">
        <v>378122.66882006195</v>
      </c>
      <c r="F109" s="17">
        <v>0</v>
      </c>
      <c r="G109" s="2">
        <v>-7900142.038563341</v>
      </c>
      <c r="H109" s="2">
        <v>-297154.25169860397</v>
      </c>
      <c r="I109" s="2">
        <v>-6201953.512081929</v>
      </c>
      <c r="J109" s="2">
        <v>376892.86269395624</v>
      </c>
      <c r="K109" s="17">
        <v>0</v>
      </c>
      <c r="L109" s="2">
        <v>-6968841.7520783385</v>
      </c>
      <c r="M109" s="2">
        <v>-225799.47166269404</v>
      </c>
      <c r="N109" s="2">
        <v>-5439896.626206928</v>
      </c>
      <c r="O109" s="2">
        <v>398497.9173341841</v>
      </c>
      <c r="P109" s="17">
        <v>0</v>
      </c>
      <c r="Q109" s="2">
        <v>-5702722.763547831</v>
      </c>
      <c r="R109" s="2">
        <v>-146521.6649746191</v>
      </c>
      <c r="S109" s="2">
        <v>-4340539.293131805</v>
      </c>
      <c r="T109" s="2">
        <v>411249.43354338396</v>
      </c>
      <c r="U109" s="17">
        <v>0</v>
      </c>
      <c r="V109" s="2">
        <v>-4717947.55874183</v>
      </c>
      <c r="W109" s="2">
        <v>-49422.65360367976</v>
      </c>
      <c r="X109" s="2">
        <v>-3506628.305135594</v>
      </c>
      <c r="Y109" s="2">
        <v>432681.80304229277</v>
      </c>
      <c r="Z109" s="17">
        <v>0</v>
      </c>
      <c r="AA109" s="2">
        <v>-3320520.907568527</v>
      </c>
      <c r="AB109" s="2">
        <v>94878.17931986532</v>
      </c>
      <c r="AC109" s="2">
        <v>-2382064.2417020113</v>
      </c>
      <c r="AD109" s="2">
        <v>473219.46416607633</v>
      </c>
      <c r="AE109" s="17">
        <v>0</v>
      </c>
      <c r="AF109" s="2">
        <v>-2193755.9253878985</v>
      </c>
      <c r="AG109" s="2">
        <v>242375.96363084915</v>
      </c>
      <c r="AH109" s="2">
        <v>-1509563.847471025</v>
      </c>
      <c r="AI109" s="2">
        <v>515892.0538065075</v>
      </c>
      <c r="AJ109" s="17">
        <v>0</v>
      </c>
    </row>
    <row r="110" spans="1:36" ht="12.75">
      <c r="A110">
        <v>0.78</v>
      </c>
      <c r="B110" s="2">
        <v>-8810420.929800594</v>
      </c>
      <c r="C110" s="2">
        <v>-416002.0271747943</v>
      </c>
      <c r="D110" s="2">
        <v>-6926362.909449558</v>
      </c>
      <c r="E110" s="2">
        <v>406189.77637972514</v>
      </c>
      <c r="F110" s="17">
        <v>0</v>
      </c>
      <c r="G110" s="2">
        <v>-7878213.615582419</v>
      </c>
      <c r="H110" s="2">
        <v>-268462.6230307297</v>
      </c>
      <c r="I110" s="2">
        <v>-6141398.949498497</v>
      </c>
      <c r="J110" s="2">
        <v>406410.19989935315</v>
      </c>
      <c r="K110" s="17">
        <v>0</v>
      </c>
      <c r="L110" s="2">
        <v>-6951675.247284942</v>
      </c>
      <c r="M110" s="2">
        <v>-200165.5676934496</v>
      </c>
      <c r="N110" s="2">
        <v>-5382181.581555367</v>
      </c>
      <c r="O110" s="2">
        <v>420208.77905221505</v>
      </c>
      <c r="P110" s="17">
        <v>0</v>
      </c>
      <c r="Q110" s="2">
        <v>-5685713.361296859</v>
      </c>
      <c r="R110" s="2">
        <v>-108620.539863441</v>
      </c>
      <c r="S110" s="2">
        <v>-4292120.529425648</v>
      </c>
      <c r="T110" s="2">
        <v>436926.3112833148</v>
      </c>
      <c r="U110" s="17">
        <v>0</v>
      </c>
      <c r="V110" s="2">
        <v>-4697516.642748696</v>
      </c>
      <c r="W110" s="2">
        <v>-15686.5607436751</v>
      </c>
      <c r="X110" s="2">
        <v>-3460419.2046423396</v>
      </c>
      <c r="Y110" s="2">
        <v>462227.7988811412</v>
      </c>
      <c r="Z110" s="17">
        <v>0</v>
      </c>
      <c r="AA110" s="2">
        <v>-3300551.8826647224</v>
      </c>
      <c r="AB110" s="2">
        <v>127117.83941815794</v>
      </c>
      <c r="AC110" s="2">
        <v>-2336196.971994055</v>
      </c>
      <c r="AD110" s="2">
        <v>500858.6434546904</v>
      </c>
      <c r="AE110" s="17">
        <v>0</v>
      </c>
      <c r="AF110" s="2">
        <v>-2172803.0603290023</v>
      </c>
      <c r="AG110" s="2">
        <v>273397.9468113222</v>
      </c>
      <c r="AH110" s="2">
        <v>-1464133.4515431228</v>
      </c>
      <c r="AI110" s="2">
        <v>544274.3953686184</v>
      </c>
      <c r="AJ110" s="17">
        <v>0</v>
      </c>
    </row>
    <row r="111" spans="1:36" ht="12.75">
      <c r="A111">
        <v>0.79</v>
      </c>
      <c r="B111" s="2">
        <v>-8788378.34121758</v>
      </c>
      <c r="C111" s="2">
        <v>-370821.7326040546</v>
      </c>
      <c r="D111" s="2">
        <v>-6858087.936179543</v>
      </c>
      <c r="E111" s="2">
        <v>425237.3240671284</v>
      </c>
      <c r="F111" s="17">
        <v>0</v>
      </c>
      <c r="G111" s="2">
        <v>-7860238.707154039</v>
      </c>
      <c r="H111" s="2">
        <v>-239267.10771987677</v>
      </c>
      <c r="I111" s="2">
        <v>-6095176.307764295</v>
      </c>
      <c r="J111" s="2">
        <v>427455.8113883997</v>
      </c>
      <c r="K111" s="17">
        <v>0</v>
      </c>
      <c r="L111" s="2">
        <v>-6935847.540593965</v>
      </c>
      <c r="M111" s="2">
        <v>-159237.7985052597</v>
      </c>
      <c r="N111" s="2">
        <v>-5338973.801722091</v>
      </c>
      <c r="O111" s="2">
        <v>449537.22112668905</v>
      </c>
      <c r="P111" s="17">
        <v>0</v>
      </c>
      <c r="Q111" s="2">
        <v>-5668533.204662594</v>
      </c>
      <c r="R111" s="2">
        <v>-74442.2727854381</v>
      </c>
      <c r="S111" s="2">
        <v>-4240875.675040611</v>
      </c>
      <c r="T111" s="2">
        <v>467126.4765794091</v>
      </c>
      <c r="U111" s="17">
        <v>0</v>
      </c>
      <c r="V111" s="2">
        <v>-4677548.990618873</v>
      </c>
      <c r="W111" s="2">
        <v>20702.382702955278</v>
      </c>
      <c r="X111" s="2">
        <v>-3408098.8721795822</v>
      </c>
      <c r="Y111" s="2">
        <v>492668.61827951367</v>
      </c>
      <c r="Z111" s="17">
        <v>0</v>
      </c>
      <c r="AA111" s="2">
        <v>-3281246.5834664027</v>
      </c>
      <c r="AB111" s="2">
        <v>159430.38737085098</v>
      </c>
      <c r="AC111" s="2">
        <v>-2287887.2341427538</v>
      </c>
      <c r="AD111" s="2">
        <v>531482.4630368463</v>
      </c>
      <c r="AE111" s="17">
        <v>0</v>
      </c>
      <c r="AF111" s="2">
        <v>-2151576.195791323</v>
      </c>
      <c r="AG111" s="2">
        <v>304825.8363230143</v>
      </c>
      <c r="AH111" s="2">
        <v>-1419226.9184867393</v>
      </c>
      <c r="AI111" s="2">
        <v>573268.539129822</v>
      </c>
      <c r="AJ111" s="17">
        <v>0</v>
      </c>
    </row>
    <row r="112" spans="1:36" ht="12.75">
      <c r="A112">
        <v>0.8</v>
      </c>
      <c r="B112" s="2">
        <v>-8764371.033311324</v>
      </c>
      <c r="C112" s="2">
        <v>-320854.9117665898</v>
      </c>
      <c r="D112" s="2">
        <v>-6811673.58660372</v>
      </c>
      <c r="E112" s="2">
        <v>469053.54544136283</v>
      </c>
      <c r="F112" s="17">
        <v>0</v>
      </c>
      <c r="G112" s="2">
        <v>-7843563.594688286</v>
      </c>
      <c r="H112" s="2">
        <v>-218906.3897583819</v>
      </c>
      <c r="I112" s="2">
        <v>-6043903.034369774</v>
      </c>
      <c r="J112" s="2">
        <v>455049.11894996534</v>
      </c>
      <c r="K112" s="17">
        <v>0</v>
      </c>
      <c r="L112" s="2">
        <v>-6917182.501347616</v>
      </c>
      <c r="M112" s="2">
        <v>-128274.90805150743</v>
      </c>
      <c r="N112" s="2">
        <v>-5286518.905329692</v>
      </c>
      <c r="O112" s="2">
        <v>479872.2936621341</v>
      </c>
      <c r="P112" s="17">
        <v>0</v>
      </c>
      <c r="Q112" s="2">
        <v>-5649474.964463542</v>
      </c>
      <c r="R112" s="2">
        <v>-44457.376706292576</v>
      </c>
      <c r="S112" s="2">
        <v>-4184578.9077417403</v>
      </c>
      <c r="T112" s="2">
        <v>500364.6647197273</v>
      </c>
      <c r="U112" s="17">
        <v>0</v>
      </c>
      <c r="V112" s="2">
        <v>-4660108.979823148</v>
      </c>
      <c r="W112" s="2">
        <v>54608.2538416408</v>
      </c>
      <c r="X112" s="2">
        <v>-3358136.26718982</v>
      </c>
      <c r="Y112" s="2">
        <v>524539.628880985</v>
      </c>
      <c r="Z112" s="17">
        <v>0</v>
      </c>
      <c r="AA112" s="2">
        <v>-3261487.6148679284</v>
      </c>
      <c r="AB112" s="2">
        <v>194296.33763661253</v>
      </c>
      <c r="AC112" s="2">
        <v>-2238133.3184490446</v>
      </c>
      <c r="AD112" s="2">
        <v>561753.8462944594</v>
      </c>
      <c r="AE112" s="17">
        <v>0</v>
      </c>
      <c r="AF112" s="2">
        <v>-2129210.6888249116</v>
      </c>
      <c r="AG112" s="2">
        <v>334099.0837234781</v>
      </c>
      <c r="AH112" s="2">
        <v>-1373325.6663463505</v>
      </c>
      <c r="AI112" s="2">
        <v>604836.8683947965</v>
      </c>
      <c r="AJ112" s="17">
        <v>0</v>
      </c>
    </row>
    <row r="113" spans="1:36" ht="12.75">
      <c r="A113">
        <v>0.81</v>
      </c>
      <c r="B113" s="2">
        <v>-8749980.055498477</v>
      </c>
      <c r="C113" s="2">
        <v>-296931.3891581022</v>
      </c>
      <c r="D113" s="2">
        <v>-6760982.62430955</v>
      </c>
      <c r="E113" s="2">
        <v>501462.3492475272</v>
      </c>
      <c r="F113" s="17">
        <v>0</v>
      </c>
      <c r="G113" s="2">
        <v>-7827850.3444953915</v>
      </c>
      <c r="H113" s="2">
        <v>-182395.44638472228</v>
      </c>
      <c r="I113" s="2">
        <v>-5998931.0233376</v>
      </c>
      <c r="J113" s="2">
        <v>477695.494169764</v>
      </c>
      <c r="K113" s="17">
        <v>0</v>
      </c>
      <c r="L113" s="2">
        <v>-6902779.98922673</v>
      </c>
      <c r="M113" s="2">
        <v>-84891.4080345364</v>
      </c>
      <c r="N113" s="2">
        <v>-5227225.595824093</v>
      </c>
      <c r="O113" s="2">
        <v>517005.5216671814</v>
      </c>
      <c r="P113" s="17">
        <v>0</v>
      </c>
      <c r="Q113" s="2">
        <v>-5632337.80175505</v>
      </c>
      <c r="R113" s="2">
        <v>-5712.170257432217</v>
      </c>
      <c r="S113" s="2">
        <v>-4138780.004760999</v>
      </c>
      <c r="T113" s="2">
        <v>533028.5851274227</v>
      </c>
      <c r="U113" s="17">
        <v>0</v>
      </c>
      <c r="V113" s="2">
        <v>-4643105.752106127</v>
      </c>
      <c r="W113" s="2">
        <v>92827.76894591526</v>
      </c>
      <c r="X113" s="2">
        <v>-3303309.912259507</v>
      </c>
      <c r="Y113" s="2">
        <v>553545.4942122375</v>
      </c>
      <c r="Z113" s="17">
        <v>0</v>
      </c>
      <c r="AA113" s="2">
        <v>-3241311.0250261696</v>
      </c>
      <c r="AB113" s="2">
        <v>229223.83060864153</v>
      </c>
      <c r="AC113" s="2">
        <v>-2186155.27586637</v>
      </c>
      <c r="AD113" s="2">
        <v>593360.4468067877</v>
      </c>
      <c r="AE113" s="17">
        <v>0</v>
      </c>
      <c r="AF113" s="2">
        <v>-2108210.2230435587</v>
      </c>
      <c r="AG113" s="2">
        <v>366256.7328791488</v>
      </c>
      <c r="AH113" s="2">
        <v>-1325165.834639762</v>
      </c>
      <c r="AI113" s="2">
        <v>636413.8297676728</v>
      </c>
      <c r="AJ113" s="17">
        <v>0</v>
      </c>
    </row>
    <row r="114" spans="1:36" ht="12.75">
      <c r="A114">
        <v>0.82</v>
      </c>
      <c r="B114" s="2">
        <v>-8729780.67802497</v>
      </c>
      <c r="C114" s="2">
        <v>-239223.22268462714</v>
      </c>
      <c r="D114" s="2">
        <v>-6697056.913884377</v>
      </c>
      <c r="E114" s="2">
        <v>546618.139874797</v>
      </c>
      <c r="F114" s="17">
        <v>0</v>
      </c>
      <c r="G114" s="2">
        <v>-7809046.6864507105</v>
      </c>
      <c r="H114" s="2">
        <v>-137902.01078112822</v>
      </c>
      <c r="I114" s="2">
        <v>-5924428.217882554</v>
      </c>
      <c r="J114" s="2">
        <v>518465.9242693903</v>
      </c>
      <c r="K114" s="17">
        <v>0</v>
      </c>
      <c r="L114" s="2">
        <v>-6886974.898718932</v>
      </c>
      <c r="M114" s="2">
        <v>-55041.31172956992</v>
      </c>
      <c r="N114" s="2">
        <v>-5185021.686959177</v>
      </c>
      <c r="O114" s="2">
        <v>553560.87412971</v>
      </c>
      <c r="P114" s="17">
        <v>0</v>
      </c>
      <c r="Q114" s="2">
        <v>-5616934.83707062</v>
      </c>
      <c r="R114" s="2">
        <v>33440.01934123899</v>
      </c>
      <c r="S114" s="2">
        <v>-4071643.170375724</v>
      </c>
      <c r="T114" s="2">
        <v>561248.3446327276</v>
      </c>
      <c r="U114" s="17">
        <v>0</v>
      </c>
      <c r="V114" s="2">
        <v>-4624219.0150635885</v>
      </c>
      <c r="W114" s="2">
        <v>131392.25439447633</v>
      </c>
      <c r="X114" s="2">
        <v>-3248564.636110888</v>
      </c>
      <c r="Y114" s="2">
        <v>588096.2301905564</v>
      </c>
      <c r="Z114" s="17">
        <v>0</v>
      </c>
      <c r="AA114" s="2">
        <v>-3221739.3513493915</v>
      </c>
      <c r="AB114" s="2">
        <v>263159.10291751457</v>
      </c>
      <c r="AC114" s="2">
        <v>-2133341.7280591093</v>
      </c>
      <c r="AD114" s="2">
        <v>625408.5971645796</v>
      </c>
      <c r="AE114" s="17">
        <v>0</v>
      </c>
      <c r="AF114" s="2">
        <v>-2085940.3831946899</v>
      </c>
      <c r="AG114" s="2">
        <v>399692.2417201182</v>
      </c>
      <c r="AH114" s="2">
        <v>-1273488.0014086985</v>
      </c>
      <c r="AI114" s="2">
        <v>671248.7175605369</v>
      </c>
      <c r="AJ114" s="17">
        <v>0</v>
      </c>
    </row>
    <row r="115" spans="1:36" ht="12.75">
      <c r="A115">
        <v>0.83</v>
      </c>
      <c r="B115" s="2">
        <v>-8718554.19555449</v>
      </c>
      <c r="C115" s="2">
        <v>-221098.72959098176</v>
      </c>
      <c r="D115" s="2">
        <v>-6665239.541883048</v>
      </c>
      <c r="E115" s="2">
        <v>587030.6694015312</v>
      </c>
      <c r="F115" s="17">
        <v>0</v>
      </c>
      <c r="G115" s="2">
        <v>-7794253.338624321</v>
      </c>
      <c r="H115" s="2">
        <v>-85363.80077129067</v>
      </c>
      <c r="I115" s="2">
        <v>-5863215.167240949</v>
      </c>
      <c r="J115" s="2">
        <v>556912.3779670082</v>
      </c>
      <c r="K115" s="17">
        <v>0</v>
      </c>
      <c r="L115" s="2">
        <v>-6874645.5417476995</v>
      </c>
      <c r="M115" s="2">
        <v>-10221.809707783537</v>
      </c>
      <c r="N115" s="2">
        <v>-5110960.262662807</v>
      </c>
      <c r="O115" s="2">
        <v>585794.9348175102</v>
      </c>
      <c r="P115" s="17">
        <v>0</v>
      </c>
      <c r="Q115" s="2">
        <v>-5597126.609488931</v>
      </c>
      <c r="R115" s="2">
        <v>67710.62424401059</v>
      </c>
      <c r="S115" s="2">
        <v>-4023276.054113201</v>
      </c>
      <c r="T115" s="2">
        <v>591484.0852532032</v>
      </c>
      <c r="U115" s="17">
        <v>0</v>
      </c>
      <c r="V115" s="2">
        <v>-4608839.950988959</v>
      </c>
      <c r="W115" s="2">
        <v>169311.3765072878</v>
      </c>
      <c r="X115" s="2">
        <v>-3192586.717649916</v>
      </c>
      <c r="Y115" s="2">
        <v>618091.8411423146</v>
      </c>
      <c r="Z115" s="17">
        <v>0</v>
      </c>
      <c r="AA115" s="2">
        <v>-3201051.7409243663</v>
      </c>
      <c r="AB115" s="2">
        <v>300159.3124897536</v>
      </c>
      <c r="AC115" s="2">
        <v>-2082590.7639627296</v>
      </c>
      <c r="AD115" s="2">
        <v>659072.3053822663</v>
      </c>
      <c r="AE115" s="17">
        <v>0</v>
      </c>
      <c r="AF115" s="2">
        <v>-2063803.4741813713</v>
      </c>
      <c r="AG115" s="2">
        <v>435936.2710770542</v>
      </c>
      <c r="AH115" s="2">
        <v>-1220490.9754890047</v>
      </c>
      <c r="AI115" s="2">
        <v>705049.9635057887</v>
      </c>
      <c r="AJ115" s="17">
        <v>0</v>
      </c>
    </row>
    <row r="116" spans="1:36" ht="12.75">
      <c r="A116">
        <v>0.84</v>
      </c>
      <c r="B116" s="2">
        <v>-8705379.53678482</v>
      </c>
      <c r="C116" s="2">
        <v>-192044.00503029884</v>
      </c>
      <c r="D116" s="2">
        <v>-6610580.670420414</v>
      </c>
      <c r="E116" s="2">
        <v>624795.691709761</v>
      </c>
      <c r="F116" s="17">
        <v>0</v>
      </c>
      <c r="G116" s="2">
        <v>-7782713.72354494</v>
      </c>
      <c r="H116" s="2">
        <v>-56206.89140276755</v>
      </c>
      <c r="I116" s="2">
        <v>-5805158.975389774</v>
      </c>
      <c r="J116" s="2">
        <v>587205.753231566</v>
      </c>
      <c r="K116" s="17">
        <v>0</v>
      </c>
      <c r="L116" s="2">
        <v>-6861467.063566907</v>
      </c>
      <c r="M116" s="2">
        <v>31590.950137525295</v>
      </c>
      <c r="N116" s="2">
        <v>-5049815.038307936</v>
      </c>
      <c r="O116" s="2">
        <v>615171.3948433597</v>
      </c>
      <c r="P116" s="17">
        <v>0</v>
      </c>
      <c r="Q116" s="2">
        <v>-5573987.953659934</v>
      </c>
      <c r="R116" s="2">
        <v>115306.09379573166</v>
      </c>
      <c r="S116" s="2">
        <v>-3970422.4727042513</v>
      </c>
      <c r="T116" s="2">
        <v>624886.6253384203</v>
      </c>
      <c r="U116" s="17">
        <v>0</v>
      </c>
      <c r="V116" s="2">
        <v>-4592749.118039999</v>
      </c>
      <c r="W116" s="2">
        <v>210422.49953834096</v>
      </c>
      <c r="X116" s="2">
        <v>-3137021.3269116883</v>
      </c>
      <c r="Y116" s="2">
        <v>654020.6603949135</v>
      </c>
      <c r="Z116" s="17">
        <v>0</v>
      </c>
      <c r="AA116" s="2">
        <v>-3180763.2640569136</v>
      </c>
      <c r="AB116" s="2">
        <v>335153.39543177886</v>
      </c>
      <c r="AC116" s="2">
        <v>-2022748.4252230902</v>
      </c>
      <c r="AD116" s="2">
        <v>694432.2602544429</v>
      </c>
      <c r="AE116" s="17">
        <v>0</v>
      </c>
      <c r="AF116" s="2">
        <v>-2043863.2677707367</v>
      </c>
      <c r="AG116" s="2">
        <v>471661.4172952834</v>
      </c>
      <c r="AH116" s="2">
        <v>-1166650.3445190047</v>
      </c>
      <c r="AI116" s="2">
        <v>740508.3835159949</v>
      </c>
      <c r="AJ116" s="17">
        <v>0</v>
      </c>
    </row>
    <row r="117" spans="1:36" ht="12.75">
      <c r="A117">
        <v>0.85</v>
      </c>
      <c r="B117" s="2">
        <v>-8682856.826768966</v>
      </c>
      <c r="C117" s="2">
        <v>-159562.25967381475</v>
      </c>
      <c r="D117" s="2">
        <v>-6564586.463052691</v>
      </c>
      <c r="E117" s="2">
        <v>661856.2730559424</v>
      </c>
      <c r="F117" s="17">
        <v>0</v>
      </c>
      <c r="G117" s="2">
        <v>-7768796.9216100285</v>
      </c>
      <c r="H117" s="2">
        <v>-15858.054360028487</v>
      </c>
      <c r="I117" s="2">
        <v>-5732673.645138046</v>
      </c>
      <c r="J117" s="2">
        <v>615868.7007239717</v>
      </c>
      <c r="K117" s="17">
        <v>0</v>
      </c>
      <c r="L117" s="2">
        <v>-6846310.353721493</v>
      </c>
      <c r="M117" s="2">
        <v>71353.31364382038</v>
      </c>
      <c r="N117" s="2">
        <v>-4981911.257327397</v>
      </c>
      <c r="O117" s="2">
        <v>654133.9632853031</v>
      </c>
      <c r="P117" s="17">
        <v>0</v>
      </c>
      <c r="Q117" s="2">
        <v>-5556345.136118967</v>
      </c>
      <c r="R117" s="2">
        <v>160541.22788611677</v>
      </c>
      <c r="S117" s="2">
        <v>-3903151.3922693296</v>
      </c>
      <c r="T117" s="2">
        <v>666469.6283001248</v>
      </c>
      <c r="U117" s="17">
        <v>0</v>
      </c>
      <c r="V117" s="2">
        <v>-4575434.718885834</v>
      </c>
      <c r="W117" s="2">
        <v>244769.36003077182</v>
      </c>
      <c r="X117" s="2">
        <v>-3079531.5030158795</v>
      </c>
      <c r="Y117" s="2">
        <v>692099.1223856787</v>
      </c>
      <c r="Z117" s="17">
        <v>0</v>
      </c>
      <c r="AA117" s="2">
        <v>-3161645.7801049855</v>
      </c>
      <c r="AB117" s="2">
        <v>370972.66473235004</v>
      </c>
      <c r="AC117" s="2">
        <v>-1966438.0509356938</v>
      </c>
      <c r="AD117" s="2">
        <v>731281.8907883164</v>
      </c>
      <c r="AE117" s="17">
        <v>0</v>
      </c>
      <c r="AF117" s="2">
        <v>-2022685.0532131447</v>
      </c>
      <c r="AG117" s="2">
        <v>510457.2016380895</v>
      </c>
      <c r="AH117" s="2">
        <v>-1111071.656171792</v>
      </c>
      <c r="AI117" s="2">
        <v>780585.937426344</v>
      </c>
      <c r="AJ117" s="17">
        <v>0</v>
      </c>
    </row>
    <row r="118" spans="1:36" ht="12.75">
      <c r="A118">
        <v>0.86</v>
      </c>
      <c r="B118" s="2">
        <v>-8665669.210648878</v>
      </c>
      <c r="C118" s="2">
        <v>-115943.02415008686</v>
      </c>
      <c r="D118" s="2">
        <v>-6499124.322562395</v>
      </c>
      <c r="E118" s="2">
        <v>687700.8697592638</v>
      </c>
      <c r="F118" s="17">
        <v>0</v>
      </c>
      <c r="G118" s="2">
        <v>-7757126.382718498</v>
      </c>
      <c r="H118" s="2">
        <v>18416.204770233788</v>
      </c>
      <c r="I118" s="2">
        <v>-5673347.703610655</v>
      </c>
      <c r="J118" s="2">
        <v>649692.5959105777</v>
      </c>
      <c r="K118" s="17">
        <v>0</v>
      </c>
      <c r="L118" s="2">
        <v>-6826412.014718235</v>
      </c>
      <c r="M118" s="2">
        <v>119502.7237618925</v>
      </c>
      <c r="N118" s="2">
        <v>-4915334.4886925975</v>
      </c>
      <c r="O118" s="2">
        <v>685956.910030796</v>
      </c>
      <c r="P118" s="17">
        <v>0</v>
      </c>
      <c r="Q118" s="2">
        <v>-5541261.7326393835</v>
      </c>
      <c r="R118" s="2">
        <v>203760.0406774398</v>
      </c>
      <c r="S118" s="2">
        <v>-3830535.5416937512</v>
      </c>
      <c r="T118" s="2">
        <v>701381.5541668778</v>
      </c>
      <c r="U118" s="17">
        <v>0</v>
      </c>
      <c r="V118" s="2">
        <v>-4556492.889308242</v>
      </c>
      <c r="W118" s="2">
        <v>285773.6765448022</v>
      </c>
      <c r="X118" s="2">
        <v>-3017542.4316608575</v>
      </c>
      <c r="Y118" s="2">
        <v>729093.1167618944</v>
      </c>
      <c r="Z118" s="17">
        <v>0</v>
      </c>
      <c r="AA118" s="2">
        <v>-3142418.8912383355</v>
      </c>
      <c r="AB118" s="2">
        <v>412779.5507738663</v>
      </c>
      <c r="AC118" s="2">
        <v>-1908567.254920308</v>
      </c>
      <c r="AD118" s="2">
        <v>774605.8825542933</v>
      </c>
      <c r="AE118" s="17">
        <v>0</v>
      </c>
      <c r="AF118" s="2">
        <v>-2001918.155572317</v>
      </c>
      <c r="AG118" s="2">
        <v>548295.83204948</v>
      </c>
      <c r="AH118" s="2">
        <v>-1050636.5201709822</v>
      </c>
      <c r="AI118" s="2">
        <v>819398.5096225266</v>
      </c>
      <c r="AJ118" s="17">
        <v>0</v>
      </c>
    </row>
    <row r="119" spans="1:36" ht="12.75">
      <c r="A119">
        <v>0.87</v>
      </c>
      <c r="B119" s="2">
        <v>-8648096.18087371</v>
      </c>
      <c r="C119" s="2">
        <v>-55272.11343092954</v>
      </c>
      <c r="D119" s="2">
        <v>-6403479.326415966</v>
      </c>
      <c r="E119" s="2">
        <v>744224.59304154</v>
      </c>
      <c r="F119" s="17">
        <v>0</v>
      </c>
      <c r="G119" s="2">
        <v>-7740651.178074148</v>
      </c>
      <c r="H119" s="2">
        <v>57765.561022522845</v>
      </c>
      <c r="I119" s="2">
        <v>-5605506.071102275</v>
      </c>
      <c r="J119" s="2">
        <v>689707.2553056985</v>
      </c>
      <c r="K119" s="17">
        <v>0</v>
      </c>
      <c r="L119" s="2">
        <v>-6809776.250287383</v>
      </c>
      <c r="M119" s="2">
        <v>161684.53551501283</v>
      </c>
      <c r="N119" s="2">
        <v>-4856663.520531005</v>
      </c>
      <c r="O119" s="2">
        <v>722739.8541809593</v>
      </c>
      <c r="P119" s="17">
        <v>0</v>
      </c>
      <c r="Q119" s="2">
        <v>-5524678.272287198</v>
      </c>
      <c r="R119" s="2">
        <v>242301.6415375447</v>
      </c>
      <c r="S119" s="2">
        <v>-3768191.6159091904</v>
      </c>
      <c r="T119" s="2">
        <v>746970.6785280075</v>
      </c>
      <c r="U119" s="17">
        <v>0</v>
      </c>
      <c r="V119" s="2">
        <v>-4538517.04912968</v>
      </c>
      <c r="W119" s="2">
        <v>325543.95915770676</v>
      </c>
      <c r="X119" s="2">
        <v>-2956732.582907328</v>
      </c>
      <c r="Y119" s="2">
        <v>774870.0489327469</v>
      </c>
      <c r="Z119" s="17">
        <v>0</v>
      </c>
      <c r="AA119" s="2">
        <v>-3123858.189338575</v>
      </c>
      <c r="AB119" s="2">
        <v>455685.64187370066</v>
      </c>
      <c r="AC119" s="2">
        <v>-1846143.8051510318</v>
      </c>
      <c r="AD119" s="2">
        <v>814218.1013359441</v>
      </c>
      <c r="AE119" s="17">
        <v>0</v>
      </c>
      <c r="AF119" s="2">
        <v>-1983300.7195138645</v>
      </c>
      <c r="AG119" s="2">
        <v>588250.6282759402</v>
      </c>
      <c r="AH119" s="2">
        <v>-990021.7738457649</v>
      </c>
      <c r="AI119" s="2">
        <v>860355.8612556073</v>
      </c>
      <c r="AJ119" s="17">
        <v>0</v>
      </c>
    </row>
    <row r="120" spans="1:36" ht="12.75">
      <c r="A120">
        <v>0.88</v>
      </c>
      <c r="B120" s="2">
        <v>-8633264.784689656</v>
      </c>
      <c r="C120" s="2">
        <v>680.9879462454152</v>
      </c>
      <c r="D120" s="2">
        <v>-6306409.802365359</v>
      </c>
      <c r="E120" s="2">
        <v>817004.2567261847</v>
      </c>
      <c r="F120" s="17">
        <v>0</v>
      </c>
      <c r="G120" s="2">
        <v>-7720831.327442319</v>
      </c>
      <c r="H120" s="2">
        <v>113113.22915241052</v>
      </c>
      <c r="I120" s="2">
        <v>-5537946.929320084</v>
      </c>
      <c r="J120" s="2">
        <v>723256.067455885</v>
      </c>
      <c r="K120" s="17">
        <v>0</v>
      </c>
      <c r="L120" s="2">
        <v>-6792393.844961462</v>
      </c>
      <c r="M120" s="2">
        <v>217280.7563535576</v>
      </c>
      <c r="N120" s="2">
        <v>-4782791.83758245</v>
      </c>
      <c r="O120" s="2">
        <v>779554.02674755</v>
      </c>
      <c r="P120" s="17">
        <v>0</v>
      </c>
      <c r="Q120" s="2">
        <v>-5510654.203210898</v>
      </c>
      <c r="R120" s="2">
        <v>285773.5342011925</v>
      </c>
      <c r="S120" s="2">
        <v>-3697997.3923408506</v>
      </c>
      <c r="T120" s="2">
        <v>797098.0681577398</v>
      </c>
      <c r="U120" s="17">
        <v>0</v>
      </c>
      <c r="V120" s="2">
        <v>-4520076.6923207855</v>
      </c>
      <c r="W120" s="2">
        <v>370573.7317895473</v>
      </c>
      <c r="X120" s="2">
        <v>-2879029.687483406</v>
      </c>
      <c r="Y120" s="2">
        <v>816428.1374341763</v>
      </c>
      <c r="Z120" s="17">
        <v>0</v>
      </c>
      <c r="AA120" s="2">
        <v>-3105774.335803134</v>
      </c>
      <c r="AB120" s="2">
        <v>497717.5132659196</v>
      </c>
      <c r="AC120" s="2">
        <v>-1779289.9029401275</v>
      </c>
      <c r="AD120" s="2">
        <v>856154.5751681908</v>
      </c>
      <c r="AE120" s="17">
        <v>0</v>
      </c>
      <c r="AF120" s="2">
        <v>-1963973.7450233423</v>
      </c>
      <c r="AG120" s="2">
        <v>632157.8297033295</v>
      </c>
      <c r="AH120" s="2">
        <v>-926802.2088682038</v>
      </c>
      <c r="AI120" s="2">
        <v>903759.3778822849</v>
      </c>
      <c r="AJ120" s="17">
        <v>0</v>
      </c>
    </row>
    <row r="121" spans="1:36" ht="12.75">
      <c r="A121">
        <v>0.89</v>
      </c>
      <c r="B121" s="2">
        <v>-8622668.703218736</v>
      </c>
      <c r="C121" s="2">
        <v>38970.08966662206</v>
      </c>
      <c r="D121" s="2">
        <v>-6254605.845944855</v>
      </c>
      <c r="E121" s="2">
        <v>864473.1373530779</v>
      </c>
      <c r="F121" s="17">
        <v>0</v>
      </c>
      <c r="G121" s="2">
        <v>-7705245.812412593</v>
      </c>
      <c r="H121" s="2">
        <v>166336.221389864</v>
      </c>
      <c r="I121" s="2">
        <v>-5478041.896833099</v>
      </c>
      <c r="J121" s="2">
        <v>791717.520968891</v>
      </c>
      <c r="K121" s="17">
        <v>0</v>
      </c>
      <c r="L121" s="2">
        <v>-6777864.629853498</v>
      </c>
      <c r="M121" s="2">
        <v>260627.52106628485</v>
      </c>
      <c r="N121" s="2">
        <v>-4711801.710068223</v>
      </c>
      <c r="O121" s="2">
        <v>831721.377978761</v>
      </c>
      <c r="P121" s="17">
        <v>0</v>
      </c>
      <c r="Q121" s="2">
        <v>-5493797.016344517</v>
      </c>
      <c r="R121" s="2">
        <v>331277.91650311096</v>
      </c>
      <c r="S121" s="2">
        <v>-3630271.043975862</v>
      </c>
      <c r="T121" s="2">
        <v>840459.4496174302</v>
      </c>
      <c r="U121" s="17">
        <v>0</v>
      </c>
      <c r="V121" s="2">
        <v>-4500989.628638769</v>
      </c>
      <c r="W121" s="2">
        <v>419328.79660058324</v>
      </c>
      <c r="X121" s="2">
        <v>-2801759.733923288</v>
      </c>
      <c r="Y121" s="2">
        <v>862617.1205196519</v>
      </c>
      <c r="Z121" s="17">
        <v>0</v>
      </c>
      <c r="AA121" s="2">
        <v>-3086915.6893057534</v>
      </c>
      <c r="AB121" s="2">
        <v>542720.1482700751</v>
      </c>
      <c r="AC121" s="2">
        <v>-1706948.4508266717</v>
      </c>
      <c r="AD121" s="2">
        <v>901836.5766558779</v>
      </c>
      <c r="AE121" s="17">
        <v>0</v>
      </c>
      <c r="AF121" s="2">
        <v>-1944951.468973765</v>
      </c>
      <c r="AG121" s="2">
        <v>677557.9121227715</v>
      </c>
      <c r="AH121" s="2">
        <v>-860859.3475736348</v>
      </c>
      <c r="AI121" s="2">
        <v>947584.4252213895</v>
      </c>
      <c r="AJ121" s="17">
        <v>0</v>
      </c>
    </row>
    <row r="122" spans="1:36" ht="12.75">
      <c r="A122">
        <v>0.9</v>
      </c>
      <c r="B122" s="2">
        <v>-8610395.588098774</v>
      </c>
      <c r="C122" s="2">
        <v>118951.22904506445</v>
      </c>
      <c r="D122" s="2">
        <v>-6195623.615014751</v>
      </c>
      <c r="E122" s="2">
        <v>910179.1076141373</v>
      </c>
      <c r="F122" s="17">
        <v>0</v>
      </c>
      <c r="G122" s="2">
        <v>-7689855.269863207</v>
      </c>
      <c r="H122" s="2">
        <v>221372.89323854132</v>
      </c>
      <c r="I122" s="2">
        <v>-5422213.507193605</v>
      </c>
      <c r="J122" s="2">
        <v>833692.1833665738</v>
      </c>
      <c r="K122" s="17">
        <v>0</v>
      </c>
      <c r="L122" s="2">
        <v>-6762314.421846621</v>
      </c>
      <c r="M122" s="2">
        <v>305836.36641756195</v>
      </c>
      <c r="N122" s="2">
        <v>-4629418.08577425</v>
      </c>
      <c r="O122" s="2">
        <v>870382.4526936435</v>
      </c>
      <c r="P122" s="17">
        <v>0</v>
      </c>
      <c r="Q122" s="2">
        <v>-5478958.900727357</v>
      </c>
      <c r="R122" s="2">
        <v>381539.26502556173</v>
      </c>
      <c r="S122" s="2">
        <v>-3547204.7961756177</v>
      </c>
      <c r="T122" s="2">
        <v>889564.2281001707</v>
      </c>
      <c r="U122" s="17">
        <v>0</v>
      </c>
      <c r="V122" s="2">
        <v>-4483137.92453913</v>
      </c>
      <c r="W122" s="2">
        <v>471141.44457937387</v>
      </c>
      <c r="X122" s="2">
        <v>-2734028.1357990555</v>
      </c>
      <c r="Y122" s="2">
        <v>912334.1246214658</v>
      </c>
      <c r="Z122" s="17">
        <v>0</v>
      </c>
      <c r="AA122" s="2">
        <v>-3070474.6200142675</v>
      </c>
      <c r="AB122" s="2">
        <v>592802.9150279679</v>
      </c>
      <c r="AC122" s="2">
        <v>-1637071.6971110017</v>
      </c>
      <c r="AD122" s="2">
        <v>950029.9822024642</v>
      </c>
      <c r="AE122" s="17">
        <v>0</v>
      </c>
      <c r="AF122" s="2">
        <v>-1924934.1477132088</v>
      </c>
      <c r="AG122" s="2">
        <v>726527.6039161982</v>
      </c>
      <c r="AH122" s="2">
        <v>-794104.8942393305</v>
      </c>
      <c r="AI122" s="2">
        <v>999523.0955900439</v>
      </c>
      <c r="AJ122" s="17">
        <v>1</v>
      </c>
    </row>
    <row r="123" spans="1:36" ht="12.75">
      <c r="A123">
        <v>0.91</v>
      </c>
      <c r="B123" s="2">
        <v>-8595994.144448187</v>
      </c>
      <c r="C123" s="2">
        <v>190672.57180879932</v>
      </c>
      <c r="D123" s="2">
        <v>-6075220.351900252</v>
      </c>
      <c r="E123" s="2">
        <v>947432.096832534</v>
      </c>
      <c r="F123" s="17">
        <v>0</v>
      </c>
      <c r="G123" s="2">
        <v>-7670440.484663844</v>
      </c>
      <c r="H123" s="2">
        <v>279219.7232404376</v>
      </c>
      <c r="I123" s="2">
        <v>-5324033.369500149</v>
      </c>
      <c r="J123" s="2">
        <v>871626.6231980207</v>
      </c>
      <c r="K123" s="17">
        <v>0</v>
      </c>
      <c r="L123" s="2">
        <v>-6748456.491222126</v>
      </c>
      <c r="M123" s="2">
        <v>366228.20697683713</v>
      </c>
      <c r="N123" s="2">
        <v>-4551656.9721177425</v>
      </c>
      <c r="O123" s="2">
        <v>931034.669779538</v>
      </c>
      <c r="P123" s="17">
        <v>0</v>
      </c>
      <c r="Q123" s="2">
        <v>-5464784.126023495</v>
      </c>
      <c r="R123" s="2">
        <v>435058.94072998397</v>
      </c>
      <c r="S123" s="2">
        <v>-3463058.8301936816</v>
      </c>
      <c r="T123" s="2">
        <v>948244.6573964629</v>
      </c>
      <c r="U123" s="17">
        <v>0</v>
      </c>
      <c r="V123" s="2">
        <v>-4468387.750015664</v>
      </c>
      <c r="W123" s="2">
        <v>524279.0471404782</v>
      </c>
      <c r="X123" s="2">
        <v>-2653979.7440033415</v>
      </c>
      <c r="Y123" s="2">
        <v>968752.272620932</v>
      </c>
      <c r="Z123" s="17">
        <v>0</v>
      </c>
      <c r="AA123" s="2">
        <v>-3054006.3184536938</v>
      </c>
      <c r="AB123" s="2">
        <v>643005.8541694472</v>
      </c>
      <c r="AC123" s="2">
        <v>-1557505.1676817387</v>
      </c>
      <c r="AD123" s="2">
        <v>1002285.5195903858</v>
      </c>
      <c r="AE123" s="17">
        <v>0</v>
      </c>
      <c r="AF123" s="2">
        <v>-1905708.2715073172</v>
      </c>
      <c r="AG123" s="2">
        <v>776968.4136415679</v>
      </c>
      <c r="AH123" s="2">
        <v>-714935.1345854378</v>
      </c>
      <c r="AI123" s="2">
        <v>1053104.0286150675</v>
      </c>
      <c r="AJ123" s="17">
        <v>1</v>
      </c>
    </row>
    <row r="124" spans="1:36" ht="12.75">
      <c r="A124">
        <v>0.92</v>
      </c>
      <c r="B124" s="2">
        <v>-8579879.2558711</v>
      </c>
      <c r="C124" s="2">
        <v>252421.34269377324</v>
      </c>
      <c r="D124" s="2">
        <v>-5951653.009446023</v>
      </c>
      <c r="E124" s="2">
        <v>994854.7493853491</v>
      </c>
      <c r="F124" s="17">
        <v>0</v>
      </c>
      <c r="G124" s="2">
        <v>-7653870.144150841</v>
      </c>
      <c r="H124" s="2">
        <v>331500.2347798919</v>
      </c>
      <c r="I124" s="2">
        <v>-5214741.437557137</v>
      </c>
      <c r="J124" s="2">
        <v>925918.2253342759</v>
      </c>
      <c r="K124" s="17">
        <v>0</v>
      </c>
      <c r="L124" s="2">
        <v>-6730157.456785279</v>
      </c>
      <c r="M124" s="2">
        <v>419171.0168985668</v>
      </c>
      <c r="N124" s="2">
        <v>-4473819.96196933</v>
      </c>
      <c r="O124" s="2">
        <v>1003964.0209366921</v>
      </c>
      <c r="P124" s="17">
        <v>0</v>
      </c>
      <c r="Q124" s="2">
        <v>-5448166.805029811</v>
      </c>
      <c r="R124" s="2">
        <v>497161.2180077994</v>
      </c>
      <c r="S124" s="2">
        <v>-3380180.380257762</v>
      </c>
      <c r="T124" s="2">
        <v>1004222.3911949638</v>
      </c>
      <c r="U124" s="17">
        <v>0</v>
      </c>
      <c r="V124" s="2">
        <v>-4450822.008685923</v>
      </c>
      <c r="W124" s="2">
        <v>583785.7433115448</v>
      </c>
      <c r="X124" s="2">
        <v>-2571507.415989567</v>
      </c>
      <c r="Y124" s="2">
        <v>1020296.884591891</v>
      </c>
      <c r="Z124" s="17">
        <v>0</v>
      </c>
      <c r="AA124" s="2">
        <v>-3037354.1104937056</v>
      </c>
      <c r="AB124" s="2">
        <v>701495.9308363746</v>
      </c>
      <c r="AC124" s="2">
        <v>-1473761.8361403486</v>
      </c>
      <c r="AD124" s="2">
        <v>1061076.5783649525</v>
      </c>
      <c r="AE124" s="17">
        <v>0</v>
      </c>
      <c r="AF124" s="2">
        <v>-1885880.5681774523</v>
      </c>
      <c r="AG124" s="2">
        <v>835979.4303394224</v>
      </c>
      <c r="AH124" s="2">
        <v>-629698.9016282614</v>
      </c>
      <c r="AI124" s="2">
        <v>1110480.4928385087</v>
      </c>
      <c r="AJ124" s="17">
        <v>1</v>
      </c>
    </row>
    <row r="125" spans="1:36" ht="12.75">
      <c r="A125">
        <v>0.93</v>
      </c>
      <c r="B125" s="2">
        <v>-8564631.200598191</v>
      </c>
      <c r="C125" s="2">
        <v>294740.049855928</v>
      </c>
      <c r="D125" s="2">
        <v>-5834427.595111393</v>
      </c>
      <c r="E125" s="2">
        <v>1072695.6340693638</v>
      </c>
      <c r="F125" s="17">
        <v>0</v>
      </c>
      <c r="G125" s="2">
        <v>-7639633.374106541</v>
      </c>
      <c r="H125" s="2">
        <v>383482.2718774308</v>
      </c>
      <c r="I125" s="2">
        <v>-5090856.293774242</v>
      </c>
      <c r="J125" s="2">
        <v>993350.3827052364</v>
      </c>
      <c r="K125" s="17">
        <v>0</v>
      </c>
      <c r="L125" s="2">
        <v>-6713505.290897668</v>
      </c>
      <c r="M125" s="2">
        <v>487672.5597435177</v>
      </c>
      <c r="N125" s="2">
        <v>-4372528.151315433</v>
      </c>
      <c r="O125" s="2">
        <v>1070358.269114534</v>
      </c>
      <c r="P125" s="17">
        <v>0</v>
      </c>
      <c r="Q125" s="2">
        <v>-5432477.4984307</v>
      </c>
      <c r="R125" s="2">
        <v>561516.2813563916</v>
      </c>
      <c r="S125" s="2">
        <v>-3279929.1817857744</v>
      </c>
      <c r="T125" s="2">
        <v>1069686.3990497123</v>
      </c>
      <c r="U125" s="17">
        <v>0</v>
      </c>
      <c r="V125" s="2">
        <v>-4434106.532278235</v>
      </c>
      <c r="W125" s="2">
        <v>643995.4458467106</v>
      </c>
      <c r="X125" s="2">
        <v>-2492314.167005551</v>
      </c>
      <c r="Y125" s="2">
        <v>1088796.8038420635</v>
      </c>
      <c r="Z125" s="17">
        <v>0</v>
      </c>
      <c r="AA125" s="2">
        <v>-3019221.969984768</v>
      </c>
      <c r="AB125" s="2">
        <v>766532.3710905234</v>
      </c>
      <c r="AC125" s="2">
        <v>-1385692.326867249</v>
      </c>
      <c r="AD125" s="2">
        <v>1128984.2340505105</v>
      </c>
      <c r="AE125" s="17">
        <v>0</v>
      </c>
      <c r="AF125" s="2">
        <v>-1867653.049199794</v>
      </c>
      <c r="AG125" s="2">
        <v>895432.7331263358</v>
      </c>
      <c r="AH125" s="2">
        <v>-537619.9929633792</v>
      </c>
      <c r="AI125" s="2">
        <v>1178829.567234813</v>
      </c>
      <c r="AJ125" s="17">
        <v>1</v>
      </c>
    </row>
    <row r="126" spans="1:36" ht="12.75">
      <c r="A126">
        <v>0.94</v>
      </c>
      <c r="B126" s="2">
        <v>-8550290.335488917</v>
      </c>
      <c r="C126" s="2">
        <v>355191.6037629074</v>
      </c>
      <c r="D126" s="2">
        <v>-5724787.18899503</v>
      </c>
      <c r="E126" s="2">
        <v>1113134.8978777253</v>
      </c>
      <c r="F126" s="17">
        <v>0</v>
      </c>
      <c r="G126" s="2">
        <v>-7620573.717885915</v>
      </c>
      <c r="H126" s="2">
        <v>457337.90963160363</v>
      </c>
      <c r="I126" s="2">
        <v>-4967543.935610733</v>
      </c>
      <c r="J126" s="2">
        <v>1067313.9626978375</v>
      </c>
      <c r="K126" s="17">
        <v>0</v>
      </c>
      <c r="L126" s="2">
        <v>-6694361.432360869</v>
      </c>
      <c r="M126" s="2">
        <v>548323.9635036245</v>
      </c>
      <c r="N126" s="2">
        <v>-4261988.327619074</v>
      </c>
      <c r="O126" s="2">
        <v>1165143.7680036144</v>
      </c>
      <c r="P126" s="17">
        <v>0</v>
      </c>
      <c r="Q126" s="2">
        <v>-5418299.1367793735</v>
      </c>
      <c r="R126" s="2">
        <v>627730.9589868789</v>
      </c>
      <c r="S126" s="2">
        <v>-3172663.9874135675</v>
      </c>
      <c r="T126" s="2">
        <v>1160236.2813431653</v>
      </c>
      <c r="U126" s="17">
        <v>0</v>
      </c>
      <c r="V126" s="2">
        <v>-4419040.766164322</v>
      </c>
      <c r="W126" s="2">
        <v>716710.5976375827</v>
      </c>
      <c r="X126" s="2">
        <v>-2389110.2536606034</v>
      </c>
      <c r="Y126" s="2">
        <v>1171863.325285298</v>
      </c>
      <c r="Z126" s="17">
        <v>0</v>
      </c>
      <c r="AA126" s="2">
        <v>-3002487.4700672235</v>
      </c>
      <c r="AB126" s="2">
        <v>840792.7915733416</v>
      </c>
      <c r="AC126" s="2">
        <v>-1284747.138931523</v>
      </c>
      <c r="AD126" s="2">
        <v>1206900.5205188086</v>
      </c>
      <c r="AE126" s="17">
        <v>0</v>
      </c>
      <c r="AF126" s="2">
        <v>-1847941.1962006234</v>
      </c>
      <c r="AG126" s="2">
        <v>967808.2273034325</v>
      </c>
      <c r="AH126" s="2">
        <v>-439754.4766048488</v>
      </c>
      <c r="AI126" s="2">
        <v>1250332.6084892189</v>
      </c>
      <c r="AJ126" s="17">
        <v>1</v>
      </c>
    </row>
    <row r="127" spans="1:36" ht="12.75">
      <c r="A127">
        <v>0.95</v>
      </c>
      <c r="B127" s="2">
        <v>-8536265.456892895</v>
      </c>
      <c r="C127" s="2">
        <v>440031.66893870843</v>
      </c>
      <c r="D127" s="2">
        <v>-5623356.787043123</v>
      </c>
      <c r="E127" s="2">
        <v>1173802.8924333581</v>
      </c>
      <c r="F127" s="17">
        <v>0</v>
      </c>
      <c r="G127" s="2">
        <v>-7604626.955105542</v>
      </c>
      <c r="H127" s="2">
        <v>559734.0015497736</v>
      </c>
      <c r="I127" s="2">
        <v>-4855132.268455486</v>
      </c>
      <c r="J127" s="2">
        <v>1157413.200245952</v>
      </c>
      <c r="K127" s="17">
        <v>0</v>
      </c>
      <c r="L127" s="2">
        <v>-6682866.212512744</v>
      </c>
      <c r="M127" s="2">
        <v>638046.0741681667</v>
      </c>
      <c r="N127" s="2">
        <v>-4137060.605837269</v>
      </c>
      <c r="O127" s="2">
        <v>1285752.22629459</v>
      </c>
      <c r="P127" s="17">
        <v>0</v>
      </c>
      <c r="Q127" s="2">
        <v>-5401451.670096598</v>
      </c>
      <c r="R127" s="2">
        <v>714299.5210511229</v>
      </c>
      <c r="S127" s="2">
        <v>-3046151.30925824</v>
      </c>
      <c r="T127" s="2">
        <v>1265061.517181843</v>
      </c>
      <c r="U127" s="17">
        <v>0</v>
      </c>
      <c r="V127" s="2">
        <v>-4403461.860105504</v>
      </c>
      <c r="W127" s="2">
        <v>802844.753810047</v>
      </c>
      <c r="X127" s="2">
        <v>-2264667.0939392163</v>
      </c>
      <c r="Y127" s="2">
        <v>1259666.9710825828</v>
      </c>
      <c r="Z127" s="17">
        <v>0</v>
      </c>
      <c r="AA127" s="2">
        <v>-2984530.000574723</v>
      </c>
      <c r="AB127" s="2">
        <v>925499.2770030862</v>
      </c>
      <c r="AC127" s="2">
        <v>-1159343.2069206566</v>
      </c>
      <c r="AD127" s="2">
        <v>1289483.9959061684</v>
      </c>
      <c r="AE127" s="17">
        <v>1</v>
      </c>
      <c r="AF127" s="2">
        <v>-1828813.9216399218</v>
      </c>
      <c r="AG127" s="2">
        <v>1042874.6460620483</v>
      </c>
      <c r="AH127" s="2">
        <v>-327896.558862428</v>
      </c>
      <c r="AI127" s="2">
        <v>1334692.0879064675</v>
      </c>
      <c r="AJ127" s="17">
        <v>1</v>
      </c>
    </row>
    <row r="128" spans="1:36" ht="12.75">
      <c r="A128">
        <v>0.96</v>
      </c>
      <c r="B128" s="2">
        <v>-8522245.9261107</v>
      </c>
      <c r="C128" s="2">
        <v>557055.2102155131</v>
      </c>
      <c r="D128" s="2">
        <v>-5385627.2944631</v>
      </c>
      <c r="E128" s="2">
        <v>1302711.454327739</v>
      </c>
      <c r="F128" s="17">
        <v>0</v>
      </c>
      <c r="G128" s="2">
        <v>-7589028.033250316</v>
      </c>
      <c r="H128" s="2">
        <v>645003.8149589591</v>
      </c>
      <c r="I128" s="2">
        <v>-4710957.984273326</v>
      </c>
      <c r="J128" s="2">
        <v>1278740.5675966474</v>
      </c>
      <c r="K128" s="17">
        <v>0</v>
      </c>
      <c r="L128" s="2">
        <v>-6667263.094630825</v>
      </c>
      <c r="M128" s="2">
        <v>734775.2092019251</v>
      </c>
      <c r="N128" s="2">
        <v>-3994779.50894797</v>
      </c>
      <c r="O128" s="2">
        <v>1411781.5490215675</v>
      </c>
      <c r="P128" s="17">
        <v>0</v>
      </c>
      <c r="Q128" s="2">
        <v>-5388599.514456497</v>
      </c>
      <c r="R128" s="2">
        <v>815037.0015776166</v>
      </c>
      <c r="S128" s="2">
        <v>-2880450.715297717</v>
      </c>
      <c r="T128" s="2">
        <v>1373266.1636732544</v>
      </c>
      <c r="U128" s="17">
        <v>0</v>
      </c>
      <c r="V128" s="2">
        <v>-4389544.967251476</v>
      </c>
      <c r="W128" s="2">
        <v>899530.2017197828</v>
      </c>
      <c r="X128" s="2">
        <v>-2116784.347099323</v>
      </c>
      <c r="Y128" s="2">
        <v>1363209.398179499</v>
      </c>
      <c r="Z128" s="17">
        <v>0</v>
      </c>
      <c r="AA128" s="2">
        <v>-2968235.675039185</v>
      </c>
      <c r="AB128" s="2">
        <v>1024024.4259194746</v>
      </c>
      <c r="AC128" s="2">
        <v>-1019541.4682853147</v>
      </c>
      <c r="AD128" s="2">
        <v>1393111.1630584071</v>
      </c>
      <c r="AE128" s="17">
        <v>1</v>
      </c>
      <c r="AF128" s="2">
        <v>-1810939.9062214934</v>
      </c>
      <c r="AG128" s="2">
        <v>1138399.1944367343</v>
      </c>
      <c r="AH128" s="2">
        <v>-196252.13712260904</v>
      </c>
      <c r="AI128" s="2">
        <v>1437199.6733705048</v>
      </c>
      <c r="AJ128" s="17">
        <v>1</v>
      </c>
    </row>
    <row r="129" spans="1:36" ht="12.75">
      <c r="A129">
        <v>0.97</v>
      </c>
      <c r="B129" s="2">
        <v>-8507181.347380174</v>
      </c>
      <c r="C129" s="2">
        <v>643798.5541744763</v>
      </c>
      <c r="D129" s="2">
        <v>-5270736.067646704</v>
      </c>
      <c r="E129" s="2">
        <v>1466458.1085707105</v>
      </c>
      <c r="F129" s="17">
        <v>0</v>
      </c>
      <c r="G129" s="2">
        <v>-7576761.059903493</v>
      </c>
      <c r="H129" s="2">
        <v>784556.8552785302</v>
      </c>
      <c r="I129" s="2">
        <v>-4552941.175110896</v>
      </c>
      <c r="J129" s="2">
        <v>1425195.0018024517</v>
      </c>
      <c r="K129" s="17">
        <v>0</v>
      </c>
      <c r="L129" s="2">
        <v>-6652071.140644771</v>
      </c>
      <c r="M129" s="2">
        <v>866454.9418771946</v>
      </c>
      <c r="N129" s="2">
        <v>-3818245.6386554237</v>
      </c>
      <c r="O129" s="2">
        <v>1498071.330174217</v>
      </c>
      <c r="P129" s="17">
        <v>0</v>
      </c>
      <c r="Q129" s="2">
        <v>-5372722.368834125</v>
      </c>
      <c r="R129" s="2">
        <v>968726.5042774073</v>
      </c>
      <c r="S129" s="2">
        <v>-2694153.681770811</v>
      </c>
      <c r="T129" s="2">
        <v>1482872.1452740585</v>
      </c>
      <c r="U129" s="17">
        <v>0</v>
      </c>
      <c r="V129" s="2">
        <v>-4373477.766661982</v>
      </c>
      <c r="W129" s="2">
        <v>1025809.0879730354</v>
      </c>
      <c r="X129" s="2">
        <v>-1949797.566255763</v>
      </c>
      <c r="Y129" s="2">
        <v>1480487.8371188294</v>
      </c>
      <c r="Z129" s="17">
        <v>0</v>
      </c>
      <c r="AA129" s="2">
        <v>-2952430.65376871</v>
      </c>
      <c r="AB129" s="2">
        <v>1139919.857900136</v>
      </c>
      <c r="AC129" s="2">
        <v>-842624.5200674509</v>
      </c>
      <c r="AD129" s="2">
        <v>1511144.0286632995</v>
      </c>
      <c r="AE129" s="17">
        <v>1</v>
      </c>
      <c r="AF129" s="2">
        <v>-1791562.7375885292</v>
      </c>
      <c r="AG129" s="2">
        <v>1246145.9413550657</v>
      </c>
      <c r="AH129" s="2">
        <v>-38145.258356638034</v>
      </c>
      <c r="AI129" s="2">
        <v>1560059.5057814175</v>
      </c>
      <c r="AJ129" s="17">
        <v>1</v>
      </c>
    </row>
    <row r="130" spans="1:36" ht="12.75">
      <c r="A130">
        <v>0.98</v>
      </c>
      <c r="B130" s="2">
        <v>-8486414.271108868</v>
      </c>
      <c r="C130" s="2">
        <v>816827.8790089011</v>
      </c>
      <c r="D130" s="2">
        <v>-5098430.897240876</v>
      </c>
      <c r="E130" s="2">
        <v>1577993.7743161963</v>
      </c>
      <c r="F130" s="17">
        <v>0</v>
      </c>
      <c r="G130" s="2">
        <v>-7562539.682791697</v>
      </c>
      <c r="H130" s="2">
        <v>1034162.6230401788</v>
      </c>
      <c r="I130" s="2">
        <v>-4252372.039940529</v>
      </c>
      <c r="J130" s="2">
        <v>1567867.1793892435</v>
      </c>
      <c r="K130" s="17">
        <v>0</v>
      </c>
      <c r="L130" s="2">
        <v>-6634742.231633574</v>
      </c>
      <c r="M130" s="2">
        <v>1027415.4420980955</v>
      </c>
      <c r="N130" s="2">
        <v>-3619396.3050143523</v>
      </c>
      <c r="O130" s="2">
        <v>1684293.8955331007</v>
      </c>
      <c r="P130" s="17">
        <v>0</v>
      </c>
      <c r="Q130" s="2">
        <v>-5360543.294676477</v>
      </c>
      <c r="R130" s="2">
        <v>1113694.3830099194</v>
      </c>
      <c r="S130" s="2">
        <v>-2475143.5904735997</v>
      </c>
      <c r="T130" s="2">
        <v>1646215.591086222</v>
      </c>
      <c r="U130" s="17">
        <v>0</v>
      </c>
      <c r="V130" s="2">
        <v>-4357849.92910717</v>
      </c>
      <c r="W130" s="2">
        <v>1186703.4644576113</v>
      </c>
      <c r="X130" s="2">
        <v>-1708377.207706765</v>
      </c>
      <c r="Y130" s="2">
        <v>1649940.4419122539</v>
      </c>
      <c r="Z130" s="17">
        <v>0</v>
      </c>
      <c r="AA130" s="2">
        <v>-2936849.645166798</v>
      </c>
      <c r="AB130" s="2">
        <v>1283098.5085682473</v>
      </c>
      <c r="AC130" s="2">
        <v>-624555.7394929401</v>
      </c>
      <c r="AD130" s="2">
        <v>1684948.7134055158</v>
      </c>
      <c r="AE130" s="17">
        <v>1</v>
      </c>
      <c r="AF130" s="2">
        <v>-1773929.8941743553</v>
      </c>
      <c r="AG130" s="2">
        <v>1395695.3507635393</v>
      </c>
      <c r="AH130" s="2">
        <v>176972.60961809702</v>
      </c>
      <c r="AI130" s="2">
        <v>1720397.461845811</v>
      </c>
      <c r="AJ130" s="17">
        <v>1</v>
      </c>
    </row>
    <row r="131" spans="1:36" ht="12.75">
      <c r="A131">
        <v>0.99</v>
      </c>
      <c r="B131" s="2">
        <v>-8469567.90224669</v>
      </c>
      <c r="C131" s="2">
        <v>1123138.6234045876</v>
      </c>
      <c r="D131" s="2">
        <v>-4615798.394906147</v>
      </c>
      <c r="E131" s="2">
        <v>1955755.4385304966</v>
      </c>
      <c r="F131" s="17">
        <v>0</v>
      </c>
      <c r="G131" s="2">
        <v>-7547276.174888136</v>
      </c>
      <c r="H131" s="2">
        <v>1193847.1727456965</v>
      </c>
      <c r="I131" s="2">
        <v>-3946536.243570069</v>
      </c>
      <c r="J131" s="2">
        <v>1959643.3300652583</v>
      </c>
      <c r="K131" s="17">
        <v>0</v>
      </c>
      <c r="L131" s="2">
        <v>-6623479.400448251</v>
      </c>
      <c r="M131" s="2">
        <v>1267912.123220705</v>
      </c>
      <c r="N131" s="2">
        <v>-3118553.742522307</v>
      </c>
      <c r="O131" s="2">
        <v>1940818.6717424635</v>
      </c>
      <c r="P131" s="17">
        <v>0</v>
      </c>
      <c r="Q131" s="2">
        <v>-5349113.338234487</v>
      </c>
      <c r="R131" s="2">
        <v>1355076.6659058512</v>
      </c>
      <c r="S131" s="2">
        <v>-2141717.805775722</v>
      </c>
      <c r="T131" s="2">
        <v>1906963.813169086</v>
      </c>
      <c r="U131" s="17">
        <v>0</v>
      </c>
      <c r="V131" s="2">
        <v>-4344263.800208951</v>
      </c>
      <c r="W131" s="2">
        <v>1418992.4427326408</v>
      </c>
      <c r="X131" s="2">
        <v>-1364019.828738963</v>
      </c>
      <c r="Y131" s="2">
        <v>1922142.5844349493</v>
      </c>
      <c r="Z131" s="17">
        <v>1</v>
      </c>
      <c r="AA131" s="2">
        <v>-2920962.326946266</v>
      </c>
      <c r="AB131" s="2">
        <v>1505237.3559562466</v>
      </c>
      <c r="AC131" s="2">
        <v>-286890.44809122424</v>
      </c>
      <c r="AD131" s="2">
        <v>1963609.4375928042</v>
      </c>
      <c r="AE131" s="17">
        <v>1</v>
      </c>
      <c r="AF131" s="2">
        <v>-1756396.0747604426</v>
      </c>
      <c r="AG131" s="2">
        <v>1627404.661523147</v>
      </c>
      <c r="AH131" s="2">
        <v>506250.49349737726</v>
      </c>
      <c r="AI131" s="2">
        <v>1990383.8348806708</v>
      </c>
      <c r="AJ131" s="17">
        <v>1</v>
      </c>
    </row>
    <row r="132" spans="1:36" ht="12.75">
      <c r="A132">
        <v>0.991</v>
      </c>
      <c r="B132" s="2">
        <v>-8468547.344437705</v>
      </c>
      <c r="C132" s="2">
        <v>1142553.5360133683</v>
      </c>
      <c r="D132" s="2">
        <v>-4567899.588669135</v>
      </c>
      <c r="E132" s="2">
        <v>1976735.0411921272</v>
      </c>
      <c r="F132" s="17">
        <v>0</v>
      </c>
      <c r="G132" s="2">
        <v>-7546905.675144724</v>
      </c>
      <c r="H132" s="2">
        <v>1230079.8448307088</v>
      </c>
      <c r="I132" s="2">
        <v>-3886963.1995007116</v>
      </c>
      <c r="J132" s="2">
        <v>1985143.1029643996</v>
      </c>
      <c r="K132" s="17">
        <v>0</v>
      </c>
      <c r="L132" s="2">
        <v>-6621437.3752926905</v>
      </c>
      <c r="M132" s="2">
        <v>1326160.7977414248</v>
      </c>
      <c r="N132" s="2">
        <v>-3047899.6324110287</v>
      </c>
      <c r="O132" s="2">
        <v>1963912.2104078236</v>
      </c>
      <c r="P132" s="17">
        <v>0</v>
      </c>
      <c r="Q132" s="2">
        <v>-5347503.383665156</v>
      </c>
      <c r="R132" s="2">
        <v>1378354.7784977239</v>
      </c>
      <c r="S132" s="2">
        <v>-2093392.4287406013</v>
      </c>
      <c r="T132" s="2">
        <v>1944307.91538933</v>
      </c>
      <c r="U132" s="17">
        <v>1</v>
      </c>
      <c r="V132" s="2">
        <v>-4342521.966345254</v>
      </c>
      <c r="W132" s="2">
        <v>1445346.3588073996</v>
      </c>
      <c r="X132" s="2">
        <v>-1314180.9565801492</v>
      </c>
      <c r="Y132" s="2">
        <v>1970032.6042167312</v>
      </c>
      <c r="Z132" s="17">
        <v>1</v>
      </c>
      <c r="AA132" s="2">
        <v>-2919236.9147945046</v>
      </c>
      <c r="AB132" s="2">
        <v>1531021.332106873</v>
      </c>
      <c r="AC132" s="2">
        <v>-246420.0286688816</v>
      </c>
      <c r="AD132" s="2">
        <v>2000188.8459274527</v>
      </c>
      <c r="AE132" s="17">
        <v>1</v>
      </c>
      <c r="AF132" s="2">
        <v>-1754566.578208122</v>
      </c>
      <c r="AG132" s="2">
        <v>1662229.8106371684</v>
      </c>
      <c r="AH132" s="2">
        <v>549631.4936327382</v>
      </c>
      <c r="AI132" s="2">
        <v>2033197.7940969325</v>
      </c>
      <c r="AJ132" s="17">
        <v>1</v>
      </c>
    </row>
    <row r="133" spans="1:36" ht="12.75">
      <c r="A133">
        <v>0.992</v>
      </c>
      <c r="B133" s="2">
        <v>-8466976.90558929</v>
      </c>
      <c r="C133" s="2">
        <v>1207056.9961868143</v>
      </c>
      <c r="D133" s="2">
        <v>-4518909.355105361</v>
      </c>
      <c r="E133" s="2">
        <v>2018288.6860931981</v>
      </c>
      <c r="F133" s="17">
        <v>0</v>
      </c>
      <c r="G133" s="2">
        <v>-7546488.560499704</v>
      </c>
      <c r="H133" s="2">
        <v>1294604.607526127</v>
      </c>
      <c r="I133" s="2">
        <v>-3853634.607919671</v>
      </c>
      <c r="J133" s="2">
        <v>2043210.4356190162</v>
      </c>
      <c r="K133" s="17">
        <v>0</v>
      </c>
      <c r="L133" s="2">
        <v>-6620439.223532813</v>
      </c>
      <c r="M133" s="2">
        <v>1390397.0479163849</v>
      </c>
      <c r="N133" s="2">
        <v>-3008043.4887976996</v>
      </c>
      <c r="O133" s="2">
        <v>2003146.3843152127</v>
      </c>
      <c r="P133" s="17">
        <v>0</v>
      </c>
      <c r="Q133" s="2">
        <v>-5346354.413474795</v>
      </c>
      <c r="R133" s="2">
        <v>1414139.2225783255</v>
      </c>
      <c r="S133" s="2">
        <v>-2041117.7913481698</v>
      </c>
      <c r="T133" s="2">
        <v>1979726.3751500223</v>
      </c>
      <c r="U133" s="17">
        <v>1</v>
      </c>
      <c r="V133" s="2">
        <v>-4340899.754854774</v>
      </c>
      <c r="W133" s="2">
        <v>1469412.5430606212</v>
      </c>
      <c r="X133" s="2">
        <v>-1250236.4309015458</v>
      </c>
      <c r="Y133" s="2">
        <v>2009237.5335955846</v>
      </c>
      <c r="Z133" s="17">
        <v>1</v>
      </c>
      <c r="AA133" s="2">
        <v>-2917935.863146311</v>
      </c>
      <c r="AB133" s="2">
        <v>1564293.9114679391</v>
      </c>
      <c r="AC133" s="2">
        <v>-184336.87348184013</v>
      </c>
      <c r="AD133" s="2">
        <v>2040555.8984640527</v>
      </c>
      <c r="AE133" s="17">
        <v>1</v>
      </c>
      <c r="AF133" s="2">
        <v>-1752793.1356383685</v>
      </c>
      <c r="AG133" s="2">
        <v>1697188.6812271737</v>
      </c>
      <c r="AH133" s="2">
        <v>609355.5599920773</v>
      </c>
      <c r="AI133" s="2">
        <v>2067608.8676565473</v>
      </c>
      <c r="AJ133" s="17">
        <v>1</v>
      </c>
    </row>
    <row r="134" spans="1:36" ht="12.75">
      <c r="A134">
        <v>0.993</v>
      </c>
      <c r="B134" s="2">
        <v>-8466170.47126376</v>
      </c>
      <c r="C134" s="2">
        <v>1265280.0770204153</v>
      </c>
      <c r="D134" s="2">
        <v>-4498226.236854155</v>
      </c>
      <c r="E134" s="2">
        <v>2045429.5540074348</v>
      </c>
      <c r="F134" s="17">
        <v>0</v>
      </c>
      <c r="G134" s="2">
        <v>-7546096.8763345815</v>
      </c>
      <c r="H134" s="2">
        <v>1339174.926619027</v>
      </c>
      <c r="I134" s="2">
        <v>-3808630.4953710753</v>
      </c>
      <c r="J134" s="2">
        <v>2056536.8861399791</v>
      </c>
      <c r="K134" s="17">
        <v>0</v>
      </c>
      <c r="L134" s="2">
        <v>-6619273.917481541</v>
      </c>
      <c r="M134" s="2">
        <v>1416888.0082523138</v>
      </c>
      <c r="N134" s="2">
        <v>-2952818.7077232427</v>
      </c>
      <c r="O134" s="2">
        <v>2050380.1894169527</v>
      </c>
      <c r="P134" s="17">
        <v>0</v>
      </c>
      <c r="Q134" s="2">
        <v>-5344494.008341338</v>
      </c>
      <c r="R134" s="2">
        <v>1452028.2720559426</v>
      </c>
      <c r="S134" s="2">
        <v>-1973582.0614770784</v>
      </c>
      <c r="T134" s="2">
        <v>2043965.369323726</v>
      </c>
      <c r="U134" s="17">
        <v>1</v>
      </c>
      <c r="V134" s="2">
        <v>-4339167.460266639</v>
      </c>
      <c r="W134" s="2">
        <v>1499439.514414155</v>
      </c>
      <c r="X134" s="2">
        <v>-1183810.4022709196</v>
      </c>
      <c r="Y134" s="2">
        <v>2051558.6089616474</v>
      </c>
      <c r="Z134" s="17">
        <v>1</v>
      </c>
      <c r="AA134" s="2">
        <v>-2916436.7842059354</v>
      </c>
      <c r="AB134" s="2">
        <v>1619696.7352629008</v>
      </c>
      <c r="AC134" s="2">
        <v>-111602.16240623283</v>
      </c>
      <c r="AD134" s="2">
        <v>2074399.2583342595</v>
      </c>
      <c r="AE134" s="17">
        <v>1</v>
      </c>
      <c r="AF134" s="2">
        <v>-1750963.4702524368</v>
      </c>
      <c r="AG134" s="2">
        <v>1738820.226043973</v>
      </c>
      <c r="AH134" s="2">
        <v>661881.8424464508</v>
      </c>
      <c r="AI134" s="2">
        <v>2117208.674332947</v>
      </c>
      <c r="AJ134" s="17">
        <v>1</v>
      </c>
    </row>
    <row r="135" spans="1:36" ht="12.75">
      <c r="A135">
        <v>0.994</v>
      </c>
      <c r="B135" s="2">
        <v>-8465309.652489588</v>
      </c>
      <c r="C135" s="2">
        <v>1339194.812182139</v>
      </c>
      <c r="D135" s="2">
        <v>-4454468.453577662</v>
      </c>
      <c r="E135" s="2">
        <v>2057552.9307559559</v>
      </c>
      <c r="F135" s="17">
        <v>0</v>
      </c>
      <c r="G135" s="2">
        <v>-7544305.962431254</v>
      </c>
      <c r="H135" s="2">
        <v>1392319.4784588418</v>
      </c>
      <c r="I135" s="2">
        <v>-3765472.641909288</v>
      </c>
      <c r="J135" s="2">
        <v>2076739.728197998</v>
      </c>
      <c r="K135" s="17">
        <v>0</v>
      </c>
      <c r="L135" s="2">
        <v>-6617836.678959498</v>
      </c>
      <c r="M135" s="2">
        <v>1444514.449209224</v>
      </c>
      <c r="N135" s="2">
        <v>-2917100.005230351</v>
      </c>
      <c r="O135" s="2">
        <v>2063780.1971341337</v>
      </c>
      <c r="P135" s="17">
        <v>0</v>
      </c>
      <c r="Q135" s="2">
        <v>-5342949.701735441</v>
      </c>
      <c r="R135" s="2">
        <v>1486654.1912430502</v>
      </c>
      <c r="S135" s="2">
        <v>-1895150.8071538378</v>
      </c>
      <c r="T135" s="2">
        <v>2064036.4930874303</v>
      </c>
      <c r="U135" s="17">
        <v>1</v>
      </c>
      <c r="V135" s="2">
        <v>-4337731.640257586</v>
      </c>
      <c r="W135" s="2">
        <v>1535438.1165895278</v>
      </c>
      <c r="X135" s="2">
        <v>-1104957.8261882456</v>
      </c>
      <c r="Y135" s="2">
        <v>2092079.4149515715</v>
      </c>
      <c r="Z135" s="17">
        <v>1</v>
      </c>
      <c r="AA135" s="2">
        <v>-2914815.1482588607</v>
      </c>
      <c r="AB135" s="2">
        <v>1672473.4739374353</v>
      </c>
      <c r="AC135" s="2">
        <v>-46857.05988440073</v>
      </c>
      <c r="AD135" s="2">
        <v>2138868.0438887137</v>
      </c>
      <c r="AE135" s="17">
        <v>1</v>
      </c>
      <c r="AF135" s="2">
        <v>-1749217.554192072</v>
      </c>
      <c r="AG135" s="2">
        <v>1781934.4926906365</v>
      </c>
      <c r="AH135" s="2">
        <v>732872.4217553509</v>
      </c>
      <c r="AI135" s="2">
        <v>2181951.032076168</v>
      </c>
      <c r="AJ135" s="17">
        <v>1</v>
      </c>
    </row>
    <row r="136" spans="1:36" ht="12.75">
      <c r="A136">
        <v>0.995</v>
      </c>
      <c r="B136" s="2">
        <v>-8463665.474597292</v>
      </c>
      <c r="C136" s="2">
        <v>1475831.7235120581</v>
      </c>
      <c r="D136" s="2">
        <v>-4331527.184016902</v>
      </c>
      <c r="E136" s="2">
        <v>2082671.0028590963</v>
      </c>
      <c r="F136" s="17">
        <v>0</v>
      </c>
      <c r="G136" s="2">
        <v>-7543835.424383437</v>
      </c>
      <c r="H136" s="2">
        <v>1428169.4361797315</v>
      </c>
      <c r="I136" s="2">
        <v>-3636184.856680443</v>
      </c>
      <c r="J136" s="2">
        <v>2106142.082541733</v>
      </c>
      <c r="K136" s="17">
        <v>0</v>
      </c>
      <c r="L136" s="2">
        <v>-6617219.7836695155</v>
      </c>
      <c r="M136" s="2">
        <v>1470242.026056249</v>
      </c>
      <c r="N136" s="2">
        <v>-2841101.36388247</v>
      </c>
      <c r="O136" s="2">
        <v>2127482.6150186225</v>
      </c>
      <c r="P136" s="17">
        <v>0</v>
      </c>
      <c r="Q136" s="2">
        <v>-5341674.390025867</v>
      </c>
      <c r="R136" s="2">
        <v>1518500.242689548</v>
      </c>
      <c r="S136" s="2">
        <v>-1814623.187286886</v>
      </c>
      <c r="T136" s="2">
        <v>2140891.7067484357</v>
      </c>
      <c r="U136" s="17">
        <v>1</v>
      </c>
      <c r="V136" s="2">
        <v>-4335920.537430568</v>
      </c>
      <c r="W136" s="2">
        <v>1574007.3897651187</v>
      </c>
      <c r="X136" s="2">
        <v>-1041731.6166709552</v>
      </c>
      <c r="Y136" s="2">
        <v>2161173.495221235</v>
      </c>
      <c r="Z136" s="17">
        <v>1</v>
      </c>
      <c r="AA136" s="2">
        <v>-2913487.555851002</v>
      </c>
      <c r="AB136" s="2">
        <v>1733967.8156171348</v>
      </c>
      <c r="AC136" s="2">
        <v>34642.71378797123</v>
      </c>
      <c r="AD136" s="2">
        <v>2198990.9840229983</v>
      </c>
      <c r="AE136" s="17">
        <v>1</v>
      </c>
      <c r="AF136" s="2">
        <v>-1747464.1361519983</v>
      </c>
      <c r="AG136" s="2">
        <v>1834754.5895375777</v>
      </c>
      <c r="AH136" s="2">
        <v>798851.3905109266</v>
      </c>
      <c r="AI136" s="2">
        <v>2242660.7482278543</v>
      </c>
      <c r="AJ136" s="17">
        <v>1</v>
      </c>
    </row>
    <row r="137" spans="1:36" ht="12.75">
      <c r="A137">
        <v>0.996</v>
      </c>
      <c r="B137" s="2">
        <v>-8462642.762021426</v>
      </c>
      <c r="C137" s="2">
        <v>1558378.8340336755</v>
      </c>
      <c r="D137" s="2">
        <v>-4148223.3200556156</v>
      </c>
      <c r="E137" s="2">
        <v>2104805.014777421</v>
      </c>
      <c r="F137" s="17">
        <v>0</v>
      </c>
      <c r="G137" s="2">
        <v>-7542991.758915709</v>
      </c>
      <c r="H137" s="2">
        <v>1475163.1093920527</v>
      </c>
      <c r="I137" s="2">
        <v>-3565607.0279675773</v>
      </c>
      <c r="J137" s="2">
        <v>2147859.41457</v>
      </c>
      <c r="K137" s="17">
        <v>0</v>
      </c>
      <c r="L137" s="2">
        <v>-6615092.073285726</v>
      </c>
      <c r="M137" s="2">
        <v>1509249.2166289196</v>
      </c>
      <c r="N137" s="2">
        <v>-2799007.472790182</v>
      </c>
      <c r="O137" s="2">
        <v>2220527.4693828863</v>
      </c>
      <c r="P137" s="17">
        <v>1</v>
      </c>
      <c r="Q137" s="2">
        <v>-5340593.341128044</v>
      </c>
      <c r="R137" s="2">
        <v>1546195.4159312123</v>
      </c>
      <c r="S137" s="2">
        <v>-1737824.7005581823</v>
      </c>
      <c r="T137" s="2">
        <v>2196616.7679539686</v>
      </c>
      <c r="U137" s="17">
        <v>1</v>
      </c>
      <c r="V137" s="2">
        <v>-4334017.238720838</v>
      </c>
      <c r="W137" s="2">
        <v>1633864.7529773025</v>
      </c>
      <c r="X137" s="2">
        <v>-974929.4628075002</v>
      </c>
      <c r="Y137" s="2">
        <v>2224029.415454404</v>
      </c>
      <c r="Z137" s="17">
        <v>1</v>
      </c>
      <c r="AA137" s="2">
        <v>-2912103.695504784</v>
      </c>
      <c r="AB137" s="2">
        <v>1781833.5066397325</v>
      </c>
      <c r="AC137" s="2">
        <v>126355.07566811559</v>
      </c>
      <c r="AD137" s="2">
        <v>2260946.238687464</v>
      </c>
      <c r="AE137" s="17">
        <v>1</v>
      </c>
      <c r="AF137" s="2">
        <v>-1746084.0124193814</v>
      </c>
      <c r="AG137" s="2">
        <v>1891712.2894877833</v>
      </c>
      <c r="AH137" s="2">
        <v>884780.1277260984</v>
      </c>
      <c r="AI137" s="2">
        <v>2312097.317960981</v>
      </c>
      <c r="AJ137" s="17">
        <v>1</v>
      </c>
    </row>
    <row r="138" spans="1:36" ht="12.75">
      <c r="A138">
        <v>0.997</v>
      </c>
      <c r="B138" s="2">
        <v>-8460846.929571118</v>
      </c>
      <c r="C138" s="2">
        <v>1590876.107521135</v>
      </c>
      <c r="D138" s="2">
        <v>-4014013.858422619</v>
      </c>
      <c r="E138" s="2">
        <v>2130758.328523452</v>
      </c>
      <c r="F138" s="17">
        <v>0</v>
      </c>
      <c r="G138" s="2">
        <v>-7542337.631688213</v>
      </c>
      <c r="H138" s="2">
        <v>1526892.8888725417</v>
      </c>
      <c r="I138" s="2">
        <v>-3454688.959343921</v>
      </c>
      <c r="J138" s="2">
        <v>2200572.9966042726</v>
      </c>
      <c r="K138" s="17">
        <v>0</v>
      </c>
      <c r="L138" s="2">
        <v>-6614009.429141137</v>
      </c>
      <c r="M138" s="2">
        <v>1534708.797385459</v>
      </c>
      <c r="N138" s="2">
        <v>-2622739.1969691357</v>
      </c>
      <c r="O138" s="2">
        <v>2295537.3572083665</v>
      </c>
      <c r="P138" s="17">
        <v>1</v>
      </c>
      <c r="Q138" s="2">
        <v>-5339542.916477297</v>
      </c>
      <c r="R138" s="2">
        <v>1596501.7769059443</v>
      </c>
      <c r="S138" s="2">
        <v>-1665877.2389178704</v>
      </c>
      <c r="T138" s="2">
        <v>2229700.9481418887</v>
      </c>
      <c r="U138" s="17">
        <v>1</v>
      </c>
      <c r="V138" s="2">
        <v>-4332529.005485688</v>
      </c>
      <c r="W138" s="2">
        <v>1733918.72674155</v>
      </c>
      <c r="X138" s="2">
        <v>-810755.4335049635</v>
      </c>
      <c r="Y138" s="2">
        <v>2325792.8976525003</v>
      </c>
      <c r="Z138" s="17">
        <v>1</v>
      </c>
      <c r="AA138" s="2">
        <v>-2910749.214330356</v>
      </c>
      <c r="AB138" s="2">
        <v>1864596.4341533</v>
      </c>
      <c r="AC138" s="2">
        <v>277586.2188171409</v>
      </c>
      <c r="AD138" s="2">
        <v>2363304.5993290814</v>
      </c>
      <c r="AE138" s="17">
        <v>1</v>
      </c>
      <c r="AF138" s="2">
        <v>-1744359.3043484483</v>
      </c>
      <c r="AG138" s="2">
        <v>1968678.3042361718</v>
      </c>
      <c r="AH138" s="2">
        <v>993290.2845422862</v>
      </c>
      <c r="AI138" s="2">
        <v>2418208.374002522</v>
      </c>
      <c r="AJ138" s="17">
        <v>1</v>
      </c>
    </row>
    <row r="139" spans="1:36" ht="12.75">
      <c r="A139">
        <v>0.998</v>
      </c>
      <c r="B139" s="2">
        <v>-8458749.005253112</v>
      </c>
      <c r="C139" s="2">
        <v>1615942.8596399715</v>
      </c>
      <c r="D139" s="2">
        <v>-3919337.4551350586</v>
      </c>
      <c r="E139" s="2">
        <v>2169212.13916393</v>
      </c>
      <c r="F139" s="17">
        <v>0</v>
      </c>
      <c r="G139" s="2">
        <v>-7542002.172888764</v>
      </c>
      <c r="H139" s="2">
        <v>1587517.723100825</v>
      </c>
      <c r="I139" s="2">
        <v>-3344485.32633354</v>
      </c>
      <c r="J139" s="2">
        <v>2224623.4572149804</v>
      </c>
      <c r="K139" s="17">
        <v>1</v>
      </c>
      <c r="L139" s="2">
        <v>-6611931.252884014</v>
      </c>
      <c r="M139" s="2">
        <v>1574030.0445272129</v>
      </c>
      <c r="N139" s="2">
        <v>-2423399.8692891253</v>
      </c>
      <c r="O139" s="2">
        <v>2498827.7112315516</v>
      </c>
      <c r="P139" s="17">
        <v>1</v>
      </c>
      <c r="Q139" s="2">
        <v>-5337367.750747736</v>
      </c>
      <c r="R139" s="2">
        <v>1670206.5058964498</v>
      </c>
      <c r="S139" s="2">
        <v>-1518908.4830082306</v>
      </c>
      <c r="T139" s="2">
        <v>2422145.94809424</v>
      </c>
      <c r="U139" s="17">
        <v>1</v>
      </c>
      <c r="V139" s="2">
        <v>-4331005.19748728</v>
      </c>
      <c r="W139" s="2">
        <v>1838879.307945425</v>
      </c>
      <c r="X139" s="2">
        <v>-661355.0791200849</v>
      </c>
      <c r="Y139" s="2">
        <v>2473354.249780125</v>
      </c>
      <c r="Z139" s="17">
        <v>1</v>
      </c>
      <c r="AA139" s="2">
        <v>-2909411.823326777</v>
      </c>
      <c r="AB139" s="2">
        <v>1962274.7586352883</v>
      </c>
      <c r="AC139" s="2">
        <v>466734.22119438334</v>
      </c>
      <c r="AD139" s="2">
        <v>2489367.192673065</v>
      </c>
      <c r="AE139" s="17">
        <v>1</v>
      </c>
      <c r="AF139" s="2">
        <v>-1742780.1933122007</v>
      </c>
      <c r="AG139" s="2">
        <v>2065694.4890675768</v>
      </c>
      <c r="AH139" s="2">
        <v>1137504.1397221414</v>
      </c>
      <c r="AI139" s="2">
        <v>2572449.464728199</v>
      </c>
      <c r="AJ139" s="17">
        <v>1</v>
      </c>
    </row>
    <row r="140" spans="1:36" ht="12.75">
      <c r="A140">
        <v>0.999</v>
      </c>
      <c r="B140" s="2">
        <v>-8458182.643760625</v>
      </c>
      <c r="C140" s="2">
        <v>1743897.9092981408</v>
      </c>
      <c r="D140" s="2">
        <v>-3578171.860577715</v>
      </c>
      <c r="E140" s="2">
        <v>2206763.567609758</v>
      </c>
      <c r="F140" s="17">
        <v>0</v>
      </c>
      <c r="G140" s="2">
        <v>-7540537.739882741</v>
      </c>
      <c r="H140" s="2">
        <v>1684452.6908880207</v>
      </c>
      <c r="I140" s="2">
        <v>-3212617.4727411023</v>
      </c>
      <c r="J140" s="2">
        <v>2396257.738658957</v>
      </c>
      <c r="K140" s="17">
        <v>1</v>
      </c>
      <c r="L140" s="2">
        <v>-6611042.271252416</v>
      </c>
      <c r="M140" s="2">
        <v>1691092.4201828425</v>
      </c>
      <c r="N140" s="2">
        <v>-2231666.714062922</v>
      </c>
      <c r="O140" s="2">
        <v>2669273.523921945</v>
      </c>
      <c r="P140" s="17">
        <v>1</v>
      </c>
      <c r="Q140" s="2">
        <v>-5336403.758695733</v>
      </c>
      <c r="R140" s="2">
        <v>1883720.1376929407</v>
      </c>
      <c r="S140" s="2">
        <v>-1137027.701173296</v>
      </c>
      <c r="T140" s="2">
        <v>2688437.828010516</v>
      </c>
      <c r="U140" s="17">
        <v>1</v>
      </c>
      <c r="V140" s="2">
        <v>-4328858.44083573</v>
      </c>
      <c r="W140" s="2">
        <v>1974729.6727651495</v>
      </c>
      <c r="X140" s="2">
        <v>-281562.5478672201</v>
      </c>
      <c r="Y140" s="2">
        <v>2732988.3420490106</v>
      </c>
      <c r="Z140" s="17">
        <v>1</v>
      </c>
      <c r="AA140" s="2">
        <v>-2907720.002265888</v>
      </c>
      <c r="AB140" s="2">
        <v>2117116.6757794437</v>
      </c>
      <c r="AC140" s="2">
        <v>741807.0150720574</v>
      </c>
      <c r="AD140" s="2">
        <v>2758515.74793021</v>
      </c>
      <c r="AE140" s="17">
        <v>1</v>
      </c>
      <c r="AF140" s="2">
        <v>-1740663.745873446</v>
      </c>
      <c r="AG140" s="2">
        <v>2249970.963505188</v>
      </c>
      <c r="AH140" s="2">
        <v>1364577.5621476462</v>
      </c>
      <c r="AI140" s="2">
        <v>2810591.3192715906</v>
      </c>
      <c r="AJ140" s="17">
        <v>1</v>
      </c>
    </row>
    <row r="141" spans="1:36" ht="12.75">
      <c r="A141">
        <v>0.9991</v>
      </c>
      <c r="B141" s="2">
        <v>-8458177.140038824</v>
      </c>
      <c r="C141" s="2">
        <v>1768599.0241664518</v>
      </c>
      <c r="D141" s="2">
        <v>-3521838.1807655147</v>
      </c>
      <c r="E141" s="2">
        <v>2210453.3940915572</v>
      </c>
      <c r="F141" s="17">
        <v>1</v>
      </c>
      <c r="G141" s="2">
        <v>-7540148.994846027</v>
      </c>
      <c r="H141" s="2">
        <v>1712815.0031702584</v>
      </c>
      <c r="I141" s="2">
        <v>-3212590.2702770834</v>
      </c>
      <c r="J141" s="2">
        <v>2454792.6399472216</v>
      </c>
      <c r="K141" s="17">
        <v>1</v>
      </c>
      <c r="L141" s="2">
        <v>-6610925.383509083</v>
      </c>
      <c r="M141" s="2">
        <v>1743804.1625916027</v>
      </c>
      <c r="N141" s="2">
        <v>-2230300.414168352</v>
      </c>
      <c r="O141" s="2">
        <v>2677154.1831748136</v>
      </c>
      <c r="P141" s="17">
        <v>1</v>
      </c>
      <c r="Q141" s="2">
        <v>-5336171.680200986</v>
      </c>
      <c r="R141" s="2">
        <v>1899233.381616449</v>
      </c>
      <c r="S141" s="2">
        <v>-1083747.3311672218</v>
      </c>
      <c r="T141" s="2">
        <v>2706697.382557582</v>
      </c>
      <c r="U141" s="17">
        <v>1</v>
      </c>
      <c r="V141" s="2">
        <v>-4328798.990390263</v>
      </c>
      <c r="W141" s="2">
        <v>1993396.408016314</v>
      </c>
      <c r="X141" s="2">
        <v>-247685.78937710985</v>
      </c>
      <c r="Y141" s="2">
        <v>2748874.789110116</v>
      </c>
      <c r="Z141" s="17">
        <v>1</v>
      </c>
      <c r="AA141" s="2">
        <v>-2907629.556797953</v>
      </c>
      <c r="AB141" s="2">
        <v>2124656.3873054753</v>
      </c>
      <c r="AC141" s="2">
        <v>763946.3221028148</v>
      </c>
      <c r="AD141" s="2">
        <v>2799703.021362165</v>
      </c>
      <c r="AE141" s="17">
        <v>1</v>
      </c>
      <c r="AF141" s="2">
        <v>-1740447.7012498642</v>
      </c>
      <c r="AG141" s="2">
        <v>2285571.4934917474</v>
      </c>
      <c r="AH141" s="2">
        <v>1394643.968934985</v>
      </c>
      <c r="AI141" s="2">
        <v>2847805.9707058477</v>
      </c>
      <c r="AJ141" s="17">
        <v>1</v>
      </c>
    </row>
    <row r="142" spans="1:36" ht="12.75">
      <c r="A142">
        <v>0.9992</v>
      </c>
      <c r="B142" s="2">
        <v>-8458171.63631702</v>
      </c>
      <c r="C142" s="2">
        <v>1793300.1390347627</v>
      </c>
      <c r="D142" s="2">
        <v>-3465504.5009533144</v>
      </c>
      <c r="E142" s="2">
        <v>2214143.220573357</v>
      </c>
      <c r="F142" s="17">
        <v>1</v>
      </c>
      <c r="G142" s="2">
        <v>-7539760.2498093145</v>
      </c>
      <c r="H142" s="2">
        <v>1741177.3154524963</v>
      </c>
      <c r="I142" s="2">
        <v>-3212563.067813065</v>
      </c>
      <c r="J142" s="2">
        <v>2513327.5412354865</v>
      </c>
      <c r="K142" s="17">
        <v>1</v>
      </c>
      <c r="L142" s="2">
        <v>-6610892.636526483</v>
      </c>
      <c r="M142" s="2">
        <v>1759972.3180459668</v>
      </c>
      <c r="N142" s="2">
        <v>-2183541.087411504</v>
      </c>
      <c r="O142" s="2">
        <v>2693418.345135657</v>
      </c>
      <c r="P142" s="17">
        <v>1</v>
      </c>
      <c r="Q142" s="2">
        <v>-5335954.197220308</v>
      </c>
      <c r="R142" s="2">
        <v>1912463.4243048546</v>
      </c>
      <c r="S142" s="2">
        <v>-1036360.9005755322</v>
      </c>
      <c r="T142" s="2">
        <v>2722093.323582775</v>
      </c>
      <c r="U142" s="17">
        <v>1</v>
      </c>
      <c r="V142" s="2">
        <v>-4328608.984375276</v>
      </c>
      <c r="W142" s="2">
        <v>2008354.4365303759</v>
      </c>
      <c r="X142" s="2">
        <v>-209342.57633621016</v>
      </c>
      <c r="Y142" s="2">
        <v>2780327.3322352157</v>
      </c>
      <c r="Z142" s="17">
        <v>1</v>
      </c>
      <c r="AA142" s="2">
        <v>-2907484.1884075482</v>
      </c>
      <c r="AB142" s="2">
        <v>2152814.131893561</v>
      </c>
      <c r="AC142" s="2">
        <v>796772.4996682937</v>
      </c>
      <c r="AD142" s="2">
        <v>2851815.6001646537</v>
      </c>
      <c r="AE142" s="17">
        <v>1</v>
      </c>
      <c r="AF142" s="2">
        <v>-1740280.291298744</v>
      </c>
      <c r="AG142" s="2">
        <v>2305515.014916267</v>
      </c>
      <c r="AH142" s="2">
        <v>1469631.7444020673</v>
      </c>
      <c r="AI142" s="2">
        <v>2870794.820067317</v>
      </c>
      <c r="AJ142" s="17">
        <v>1</v>
      </c>
    </row>
    <row r="143" spans="1:36" ht="12.75">
      <c r="A143">
        <v>0.9993</v>
      </c>
      <c r="B143" s="2">
        <v>-8458166.132595219</v>
      </c>
      <c r="C143" s="2">
        <v>1818001.2539030737</v>
      </c>
      <c r="D143" s="2">
        <v>-3409170.821141114</v>
      </c>
      <c r="E143" s="2">
        <v>2217833.047055156</v>
      </c>
      <c r="F143" s="17">
        <v>1</v>
      </c>
      <c r="G143" s="2">
        <v>-7539472.021396323</v>
      </c>
      <c r="H143" s="2">
        <v>1766871.8480016233</v>
      </c>
      <c r="I143" s="2">
        <v>-3181025.766887607</v>
      </c>
      <c r="J143" s="2">
        <v>2562593.452664062</v>
      </c>
      <c r="K143" s="17">
        <v>1</v>
      </c>
      <c r="L143" s="2">
        <v>-6610889.931671869</v>
      </c>
      <c r="M143" s="2">
        <v>1763092.7293777515</v>
      </c>
      <c r="N143" s="2">
        <v>-2120574.3587871953</v>
      </c>
      <c r="O143" s="2">
        <v>2712675.803795074</v>
      </c>
      <c r="P143" s="17">
        <v>1</v>
      </c>
      <c r="Q143" s="2">
        <v>-5335871.301746731</v>
      </c>
      <c r="R143" s="2">
        <v>1939777.440149757</v>
      </c>
      <c r="S143" s="2">
        <v>-997299.5909641236</v>
      </c>
      <c r="T143" s="2">
        <v>2780529.8112054053</v>
      </c>
      <c r="U143" s="17">
        <v>1</v>
      </c>
      <c r="V143" s="2">
        <v>-4328516.370426212</v>
      </c>
      <c r="W143" s="2">
        <v>2030992.7863013514</v>
      </c>
      <c r="X143" s="2">
        <v>-140202.08004639056</v>
      </c>
      <c r="Y143" s="2">
        <v>2842741.601307066</v>
      </c>
      <c r="Z143" s="17">
        <v>1</v>
      </c>
      <c r="AA143" s="2">
        <v>-2907399.3222563704</v>
      </c>
      <c r="AB143" s="2">
        <v>2210916.4290742204</v>
      </c>
      <c r="AC143" s="2">
        <v>828969.2885244719</v>
      </c>
      <c r="AD143" s="2">
        <v>2866257.7717415085</v>
      </c>
      <c r="AE143" s="17">
        <v>1</v>
      </c>
      <c r="AF143" s="2">
        <v>-1740086.7035697745</v>
      </c>
      <c r="AG143" s="2">
        <v>2322002.8110354305</v>
      </c>
      <c r="AH143" s="2">
        <v>1544768.04541141</v>
      </c>
      <c r="AI143" s="2">
        <v>2915807.124093875</v>
      </c>
      <c r="AJ143" s="17">
        <v>1</v>
      </c>
    </row>
    <row r="144" spans="1:36" ht="12.75">
      <c r="A144">
        <v>0.9994</v>
      </c>
      <c r="B144" s="2">
        <v>-8458160.628873415</v>
      </c>
      <c r="C144" s="2">
        <v>1842702.3687713847</v>
      </c>
      <c r="D144" s="2">
        <v>-3352837.1413289136</v>
      </c>
      <c r="E144" s="2">
        <v>2221522.8735369556</v>
      </c>
      <c r="F144" s="17">
        <v>1</v>
      </c>
      <c r="G144" s="2">
        <v>-7539323.518219142</v>
      </c>
      <c r="H144" s="2">
        <v>1788857.977517494</v>
      </c>
      <c r="I144" s="2">
        <v>-3105687.1943420363</v>
      </c>
      <c r="J144" s="2">
        <v>2598974.8108125143</v>
      </c>
      <c r="K144" s="17">
        <v>1</v>
      </c>
      <c r="L144" s="2">
        <v>-6610858.068915865</v>
      </c>
      <c r="M144" s="2">
        <v>1775193.3674174333</v>
      </c>
      <c r="N144" s="2">
        <v>-2059349.167795023</v>
      </c>
      <c r="O144" s="2">
        <v>2736539.998390296</v>
      </c>
      <c r="P144" s="17">
        <v>1</v>
      </c>
      <c r="Q144" s="2">
        <v>-5335801.3858892005</v>
      </c>
      <c r="R144" s="2">
        <v>2014001.7246582154</v>
      </c>
      <c r="S144" s="2">
        <v>-984677.4048043726</v>
      </c>
      <c r="T144" s="2">
        <v>2841919.066673724</v>
      </c>
      <c r="U144" s="17">
        <v>1</v>
      </c>
      <c r="V144" s="2">
        <v>-4328462.73585736</v>
      </c>
      <c r="W144" s="2">
        <v>2082936.4898517947</v>
      </c>
      <c r="X144" s="2">
        <v>926.9158209449316</v>
      </c>
      <c r="Y144" s="2">
        <v>2913913.6400299775</v>
      </c>
      <c r="Z144" s="17">
        <v>1</v>
      </c>
      <c r="AA144" s="2">
        <v>-2907258.7529594307</v>
      </c>
      <c r="AB144" s="2">
        <v>2227483.5019791066</v>
      </c>
      <c r="AC144" s="2">
        <v>888717.5408676609</v>
      </c>
      <c r="AD144" s="2">
        <v>2932409.5699111796</v>
      </c>
      <c r="AE144" s="17">
        <v>1</v>
      </c>
      <c r="AF144" s="2">
        <v>-1739956.62976601</v>
      </c>
      <c r="AG144" s="2">
        <v>2358180.4018553514</v>
      </c>
      <c r="AH144" s="2">
        <v>1616187.5157385238</v>
      </c>
      <c r="AI144" s="2">
        <v>2972722.8262565634</v>
      </c>
      <c r="AJ144" s="17">
        <v>1</v>
      </c>
    </row>
    <row r="145" spans="1:36" ht="12.75">
      <c r="A145">
        <v>0.9994999999999999</v>
      </c>
      <c r="B145" s="2">
        <v>-8458155.34707588</v>
      </c>
      <c r="C145" s="2">
        <v>1866407.47094341</v>
      </c>
      <c r="D145" s="2">
        <v>-3298774.98086394</v>
      </c>
      <c r="E145" s="2">
        <v>2225063.9166928786</v>
      </c>
      <c r="F145" s="17">
        <v>1</v>
      </c>
      <c r="G145" s="2">
        <v>-7539175.015041961</v>
      </c>
      <c r="H145" s="2">
        <v>1810844.1070333645</v>
      </c>
      <c r="I145" s="2">
        <v>-3030348.6217964655</v>
      </c>
      <c r="J145" s="2">
        <v>2635356.1689609666</v>
      </c>
      <c r="K145" s="17">
        <v>1</v>
      </c>
      <c r="L145" s="2">
        <v>-6610734.195437845</v>
      </c>
      <c r="M145" s="2">
        <v>1815632.0237615</v>
      </c>
      <c r="N145" s="2">
        <v>-2003619.5758453363</v>
      </c>
      <c r="O145" s="2">
        <v>2774941.216550583</v>
      </c>
      <c r="P145" s="17">
        <v>1</v>
      </c>
      <c r="Q145" s="2">
        <v>-5335734.398144806</v>
      </c>
      <c r="R145" s="2">
        <v>2087518.530532379</v>
      </c>
      <c r="S145" s="2">
        <v>-924381.3895207475</v>
      </c>
      <c r="T145" s="2">
        <v>2909363.4081347412</v>
      </c>
      <c r="U145" s="17">
        <v>1</v>
      </c>
      <c r="V145" s="2">
        <v>-4328342.903722535</v>
      </c>
      <c r="W145" s="2">
        <v>2108970.879574618</v>
      </c>
      <c r="X145" s="2">
        <v>120232.51518741388</v>
      </c>
      <c r="Y145" s="2">
        <v>2971051.855936247</v>
      </c>
      <c r="Z145" s="17">
        <v>1</v>
      </c>
      <c r="AA145" s="2">
        <v>-2907165.368893501</v>
      </c>
      <c r="AB145" s="2">
        <v>2271637.256285099</v>
      </c>
      <c r="AC145" s="2">
        <v>951955.9517198938</v>
      </c>
      <c r="AD145" s="2">
        <v>2983609.5979301236</v>
      </c>
      <c r="AE145" s="17">
        <v>1</v>
      </c>
      <c r="AF145" s="2">
        <v>-1739873.4086865592</v>
      </c>
      <c r="AG145" s="2">
        <v>2407740.8101684446</v>
      </c>
      <c r="AH145" s="2">
        <v>1659939.1680680148</v>
      </c>
      <c r="AI145" s="2">
        <v>3019510.0630063396</v>
      </c>
      <c r="AJ145" s="17">
        <v>1</v>
      </c>
    </row>
    <row r="146" spans="1:36" ht="12.75">
      <c r="A146">
        <v>0.9996</v>
      </c>
      <c r="B146" s="2">
        <v>-8458155.34707588</v>
      </c>
      <c r="C146" s="2">
        <v>1866407.47094341</v>
      </c>
      <c r="D146" s="2">
        <v>-3298774.98086394</v>
      </c>
      <c r="E146" s="2">
        <v>2225063.9166928786</v>
      </c>
      <c r="F146" s="17">
        <v>1</v>
      </c>
      <c r="G146" s="2">
        <v>-7539026.51186478</v>
      </c>
      <c r="H146" s="2">
        <v>1832830.2365492596</v>
      </c>
      <c r="I146" s="2">
        <v>-2955010.049250811</v>
      </c>
      <c r="J146" s="2">
        <v>2671737.5271094595</v>
      </c>
      <c r="K146" s="17">
        <v>1</v>
      </c>
      <c r="L146" s="2">
        <v>-6610610.321959824</v>
      </c>
      <c r="M146" s="2">
        <v>1856070.6801056117</v>
      </c>
      <c r="N146" s="2">
        <v>-1947889.983895588</v>
      </c>
      <c r="O146" s="2">
        <v>2813342.434710913</v>
      </c>
      <c r="P146" s="17">
        <v>1</v>
      </c>
      <c r="Q146" s="2">
        <v>-5335608.910221615</v>
      </c>
      <c r="R146" s="2">
        <v>2179348.268568974</v>
      </c>
      <c r="S146" s="2">
        <v>-836652.8906468463</v>
      </c>
      <c r="T146" s="2">
        <v>2956930.7756760796</v>
      </c>
      <c r="U146" s="17">
        <v>1</v>
      </c>
      <c r="V146" s="2">
        <v>-4328226.655142002</v>
      </c>
      <c r="W146" s="2">
        <v>2141211.6024078582</v>
      </c>
      <c r="X146" s="2">
        <v>341121.12044310296</v>
      </c>
      <c r="Y146" s="2">
        <v>3014283.028533718</v>
      </c>
      <c r="Z146" s="17">
        <v>1</v>
      </c>
      <c r="AA146" s="2">
        <v>-2906827.145668301</v>
      </c>
      <c r="AB146" s="2">
        <v>2314831.835368658</v>
      </c>
      <c r="AC146" s="2">
        <v>1077489.550548279</v>
      </c>
      <c r="AD146" s="2">
        <v>3029121.7740651765</v>
      </c>
      <c r="AE146" s="17">
        <v>1</v>
      </c>
      <c r="AF146" s="2">
        <v>-1739777.8551904315</v>
      </c>
      <c r="AG146" s="2">
        <v>2442778.887219074</v>
      </c>
      <c r="AH146" s="2">
        <v>1735786.0881715224</v>
      </c>
      <c r="AI146" s="2">
        <v>3100793.028032705</v>
      </c>
      <c r="AJ146" s="17">
        <v>1</v>
      </c>
    </row>
    <row r="147" spans="1:36" ht="12.75">
      <c r="A147">
        <v>0.9997</v>
      </c>
      <c r="B147" s="2">
        <v>-8458155.34707588</v>
      </c>
      <c r="C147" s="2">
        <v>1866407.47094341</v>
      </c>
      <c r="D147" s="2">
        <v>-3298774.98086394</v>
      </c>
      <c r="E147" s="2">
        <v>2225063.9166928786</v>
      </c>
      <c r="F147" s="17">
        <v>1</v>
      </c>
      <c r="G147" s="2">
        <v>-7538878.0086876</v>
      </c>
      <c r="H147" s="2">
        <v>1854816.36606513</v>
      </c>
      <c r="I147" s="2">
        <v>-2879671.47670524</v>
      </c>
      <c r="J147" s="2">
        <v>2708118.8852579123</v>
      </c>
      <c r="K147" s="17">
        <v>1</v>
      </c>
      <c r="L147" s="2">
        <v>-6610548.849725486</v>
      </c>
      <c r="M147" s="2">
        <v>1882002.505857501</v>
      </c>
      <c r="N147" s="2">
        <v>-1905233.1382423188</v>
      </c>
      <c r="O147" s="2">
        <v>2862083.390140123</v>
      </c>
      <c r="P147" s="17">
        <v>1</v>
      </c>
      <c r="Q147" s="2">
        <v>-5335366.946677962</v>
      </c>
      <c r="R147" s="2">
        <v>2274371.091197408</v>
      </c>
      <c r="S147" s="2">
        <v>-327283.89827372576</v>
      </c>
      <c r="T147" s="2">
        <v>2989726.269397776</v>
      </c>
      <c r="U147" s="17">
        <v>1</v>
      </c>
      <c r="V147" s="2">
        <v>-4328192.015491521</v>
      </c>
      <c r="W147" s="2">
        <v>2153890.764428529</v>
      </c>
      <c r="X147" s="2">
        <v>427801.0064503586</v>
      </c>
      <c r="Y147" s="2">
        <v>3065860.7564188465</v>
      </c>
      <c r="Z147" s="17">
        <v>1</v>
      </c>
      <c r="AA147" s="2">
        <v>-2906572.49952991</v>
      </c>
      <c r="AB147" s="2">
        <v>2367507.404246182</v>
      </c>
      <c r="AC147" s="2">
        <v>1147677.6712246852</v>
      </c>
      <c r="AD147" s="2">
        <v>3109325.0076244078</v>
      </c>
      <c r="AE147" s="17">
        <v>1</v>
      </c>
      <c r="AF147" s="2">
        <v>-1739690.0813057732</v>
      </c>
      <c r="AG147" s="2">
        <v>2502635.837044317</v>
      </c>
      <c r="AH147" s="2">
        <v>1791381.6089170435</v>
      </c>
      <c r="AI147" s="2">
        <v>3182659.6412587063</v>
      </c>
      <c r="AJ147" s="17">
        <v>1</v>
      </c>
    </row>
    <row r="148" spans="1:36" ht="12.75">
      <c r="A148">
        <v>0.9998</v>
      </c>
      <c r="B148" s="2">
        <v>-8458155.34707588</v>
      </c>
      <c r="C148" s="2">
        <v>1866407.47094341</v>
      </c>
      <c r="D148" s="2">
        <v>-3298774.98086394</v>
      </c>
      <c r="E148" s="2">
        <v>2225063.9166928786</v>
      </c>
      <c r="F148" s="17">
        <v>1</v>
      </c>
      <c r="G148" s="2">
        <v>-7538799.71769508</v>
      </c>
      <c r="H148" s="2">
        <v>1866407.47094341</v>
      </c>
      <c r="I148" s="2">
        <v>-2839952.9216441847</v>
      </c>
      <c r="J148" s="2">
        <v>2727299.1660621604</v>
      </c>
      <c r="K148" s="17">
        <v>1</v>
      </c>
      <c r="L148" s="2">
        <v>-6610508.805684819</v>
      </c>
      <c r="M148" s="2">
        <v>1902952.7774422741</v>
      </c>
      <c r="N148" s="2">
        <v>-1867065.3912501782</v>
      </c>
      <c r="O148" s="2">
        <v>2914374.9461606615</v>
      </c>
      <c r="P148" s="17">
        <v>1</v>
      </c>
      <c r="Q148" s="2">
        <v>-5335222.404137596</v>
      </c>
      <c r="R148" s="2">
        <v>2356241.2057948317</v>
      </c>
      <c r="S148" s="2">
        <v>119109.1556544185</v>
      </c>
      <c r="T148" s="2">
        <v>3046594.8822117904</v>
      </c>
      <c r="U148" s="17">
        <v>1</v>
      </c>
      <c r="V148" s="2">
        <v>-4327928.390494103</v>
      </c>
      <c r="W148" s="2">
        <v>2274158.4853477315</v>
      </c>
      <c r="X148" s="2">
        <v>666938.7386884921</v>
      </c>
      <c r="Y148" s="2">
        <v>3234126.634907666</v>
      </c>
      <c r="Z148" s="17">
        <v>1</v>
      </c>
      <c r="AA148" s="2">
        <v>-2906381.346041362</v>
      </c>
      <c r="AB148" s="2">
        <v>2423052.9182777917</v>
      </c>
      <c r="AC148" s="2">
        <v>1311935.2223995302</v>
      </c>
      <c r="AD148" s="2">
        <v>3204400.6308500995</v>
      </c>
      <c r="AE148" s="17">
        <v>1</v>
      </c>
      <c r="AF148" s="2">
        <v>-1739547.2776708473</v>
      </c>
      <c r="AG148" s="2">
        <v>2668010.3825858715</v>
      </c>
      <c r="AH148" s="2">
        <v>2003930.0099973422</v>
      </c>
      <c r="AI148" s="2">
        <v>3244657.6207910106</v>
      </c>
      <c r="AJ148" s="17">
        <v>1</v>
      </c>
    </row>
    <row r="149" spans="1:36" ht="12.75">
      <c r="A149">
        <v>0.9999</v>
      </c>
      <c r="B149" s="2">
        <v>-8458155.34707588</v>
      </c>
      <c r="C149" s="2">
        <v>1866407.47094341</v>
      </c>
      <c r="D149" s="2">
        <v>-3298774.98086394</v>
      </c>
      <c r="E149" s="2">
        <v>2225063.9166928786</v>
      </c>
      <c r="F149" s="17">
        <v>1</v>
      </c>
      <c r="G149" s="2">
        <v>-7538799.71769508</v>
      </c>
      <c r="H149" s="2">
        <v>1866407.47094341</v>
      </c>
      <c r="I149" s="2">
        <v>-2839952.9216441847</v>
      </c>
      <c r="J149" s="2">
        <v>2727299.1660621604</v>
      </c>
      <c r="K149" s="17">
        <v>1</v>
      </c>
      <c r="L149" s="2">
        <v>-6610478.697684199</v>
      </c>
      <c r="M149" s="2">
        <v>1918704.7040556837</v>
      </c>
      <c r="N149" s="2">
        <v>-1838368.1236664802</v>
      </c>
      <c r="O149" s="2">
        <v>2953691.512993866</v>
      </c>
      <c r="P149" s="17">
        <v>1</v>
      </c>
      <c r="Q149" s="2">
        <v>-5335143.506877718</v>
      </c>
      <c r="R149" s="2">
        <v>2457834.5181172173</v>
      </c>
      <c r="S149" s="2">
        <v>544149.3651466027</v>
      </c>
      <c r="T149" s="2">
        <v>3215849.979098619</v>
      </c>
      <c r="U149" s="17">
        <v>1</v>
      </c>
      <c r="V149" s="2">
        <v>-4327824.948550262</v>
      </c>
      <c r="W149" s="2">
        <v>2373354.4320666105</v>
      </c>
      <c r="X149" s="2">
        <v>1048481.7816022114</v>
      </c>
      <c r="Y149" s="2">
        <v>3424909.6857065503</v>
      </c>
      <c r="Z149" s="17">
        <v>1</v>
      </c>
      <c r="AA149" s="2">
        <v>-2906141.0078217164</v>
      </c>
      <c r="AB149" s="2">
        <v>2744593.53991487</v>
      </c>
      <c r="AC149" s="2">
        <v>1619851.1014363568</v>
      </c>
      <c r="AD149" s="2">
        <v>3379988.2159940675</v>
      </c>
      <c r="AE149" s="17">
        <v>1</v>
      </c>
      <c r="AF149" s="2">
        <v>-1739401.580031137</v>
      </c>
      <c r="AG149" s="2">
        <v>2765090.2270299983</v>
      </c>
      <c r="AH149" s="2">
        <v>2253026.367468694</v>
      </c>
      <c r="AI149" s="2">
        <v>3609079.496865491</v>
      </c>
      <c r="AJ149" s="17">
        <v>1</v>
      </c>
    </row>
  </sheetData>
  <mergeCells count="7">
    <mergeCell ref="AF4:AJ4"/>
    <mergeCell ref="B4:F4"/>
    <mergeCell ref="G4:K4"/>
    <mergeCell ref="L4:P4"/>
    <mergeCell ref="Q4:U4"/>
    <mergeCell ref="V4:Z4"/>
    <mergeCell ref="AA4:AE4"/>
  </mergeCells>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11"/>
  <dimension ref="A1:N54"/>
  <sheetViews>
    <sheetView workbookViewId="0" topLeftCell="B26">
      <selection activeCell="C50" sqref="C50"/>
    </sheetView>
  </sheetViews>
  <sheetFormatPr defaultColWidth="9.140625" defaultRowHeight="12.75"/>
  <cols>
    <col min="1" max="1" width="21.8515625" style="0" customWidth="1"/>
    <col min="2" max="2" width="13.28125" style="0" customWidth="1"/>
    <col min="3" max="3" width="12.57421875" style="0" bestFit="1" customWidth="1"/>
    <col min="4" max="4" width="4.8515625" style="0" customWidth="1"/>
    <col min="5" max="5" width="10.00390625" style="0" customWidth="1"/>
    <col min="6" max="6" width="12.57421875" style="0" customWidth="1"/>
    <col min="7" max="7" width="4.421875" style="0" customWidth="1"/>
    <col min="8" max="8" width="11.7109375" style="0" customWidth="1"/>
    <col min="9" max="9" width="13.7109375" style="0" customWidth="1"/>
    <col min="10" max="10" width="11.57421875" style="0" customWidth="1"/>
    <col min="11" max="11" width="10.28125" style="0" bestFit="1" customWidth="1"/>
    <col min="12" max="12" width="11.28125" style="0" customWidth="1"/>
    <col min="14" max="14" width="11.421875" style="0" customWidth="1"/>
  </cols>
  <sheetData>
    <row r="1" ht="12.75">
      <c r="A1" s="9" t="s">
        <v>55</v>
      </c>
    </row>
    <row r="2" ht="12.75">
      <c r="A2" s="9" t="s">
        <v>86</v>
      </c>
    </row>
    <row r="3" spans="1:8" ht="12.75">
      <c r="A3" s="9" t="s">
        <v>87</v>
      </c>
      <c r="H3" s="3" t="s">
        <v>13</v>
      </c>
    </row>
    <row r="4" ht="12.75">
      <c r="H4" s="10" t="s">
        <v>14</v>
      </c>
    </row>
    <row r="5" spans="1:9" ht="12.75">
      <c r="A5" s="28" t="s">
        <v>162</v>
      </c>
      <c r="I5" t="s">
        <v>26</v>
      </c>
    </row>
    <row r="6" spans="1:9" ht="12.75">
      <c r="A6" s="29" t="s">
        <v>163</v>
      </c>
      <c r="I6" t="s">
        <v>130</v>
      </c>
    </row>
    <row r="7" ht="12.75">
      <c r="I7" s="9" t="s">
        <v>58</v>
      </c>
    </row>
    <row r="10" spans="2:9" ht="12.75">
      <c r="B10" s="70" t="s">
        <v>56</v>
      </c>
      <c r="C10" s="71"/>
      <c r="D10" s="71"/>
      <c r="E10" s="71"/>
      <c r="F10" s="71"/>
      <c r="G10" s="71"/>
      <c r="H10" s="71"/>
      <c r="I10" s="72"/>
    </row>
    <row r="12" spans="2:6" ht="12.75">
      <c r="B12" s="70" t="s">
        <v>0</v>
      </c>
      <c r="C12" s="72"/>
      <c r="E12" s="70" t="s">
        <v>30</v>
      </c>
      <c r="F12" s="72"/>
    </row>
    <row r="13" spans="2:6" ht="25.5">
      <c r="B13" s="5" t="s">
        <v>4</v>
      </c>
      <c r="C13" s="5" t="s">
        <v>5</v>
      </c>
      <c r="F13" s="19" t="s">
        <v>12</v>
      </c>
    </row>
    <row r="14" spans="1:6" ht="12.75">
      <c r="A14" s="1" t="s">
        <v>2</v>
      </c>
      <c r="B14" s="21">
        <v>10000000</v>
      </c>
      <c r="C14" s="21">
        <v>8000000</v>
      </c>
      <c r="E14" s="1" t="s">
        <v>1</v>
      </c>
      <c r="F14" s="11">
        <v>0.04</v>
      </c>
    </row>
    <row r="15" spans="1:6" ht="12.75">
      <c r="A15" s="1" t="s">
        <v>3</v>
      </c>
      <c r="B15" s="21">
        <v>1000000</v>
      </c>
      <c r="C15" s="21">
        <v>2000000</v>
      </c>
      <c r="E15" s="1" t="s">
        <v>11</v>
      </c>
      <c r="F15" s="11">
        <v>0.1</v>
      </c>
    </row>
    <row r="16" spans="1:6" ht="12.75">
      <c r="A16" s="1" t="s">
        <v>40</v>
      </c>
      <c r="B16" s="26">
        <f>B15/B14</f>
        <v>0.1</v>
      </c>
      <c r="C16" s="26">
        <f>C15/C14</f>
        <v>0.25</v>
      </c>
      <c r="E16" s="1"/>
      <c r="F16" s="23"/>
    </row>
    <row r="17" spans="1:6" ht="12.75">
      <c r="A17" s="1" t="s">
        <v>36</v>
      </c>
      <c r="B17" s="3">
        <v>0.25</v>
      </c>
      <c r="E17" s="1"/>
      <c r="F17" s="4"/>
    </row>
    <row r="18" ht="12.75">
      <c r="E18" s="1"/>
    </row>
    <row r="19" spans="1:6" ht="12.75">
      <c r="A19" s="1" t="s">
        <v>6</v>
      </c>
      <c r="B19" s="7">
        <f ca="1">RAND()</f>
        <v>0.6238219388933057</v>
      </c>
      <c r="C19" s="7">
        <f ca="1">RAND()</f>
        <v>0.7773673440890017</v>
      </c>
      <c r="E19" s="1"/>
      <c r="F19" s="7">
        <f ca="1">RAND()</f>
        <v>0.4120556601433236</v>
      </c>
    </row>
    <row r="20" spans="1:6" ht="12.75">
      <c r="A20" s="1" t="s">
        <v>7</v>
      </c>
      <c r="B20" s="7">
        <f>NORMSINV(B19)</f>
        <v>0.31553415547860364</v>
      </c>
      <c r="C20" s="7">
        <f>B17*B20+SQRT(1-B17^2)*NORMSINV(C19)</f>
        <v>0.817976749522997</v>
      </c>
      <c r="E20" s="1"/>
      <c r="F20" s="7">
        <f>NORMSINV(F19)</f>
        <v>-0.22226021635453136</v>
      </c>
    </row>
    <row r="21" spans="1:6" ht="12.75" customHeight="1">
      <c r="A21" s="1"/>
      <c r="B21" s="73" t="s">
        <v>43</v>
      </c>
      <c r="C21" s="74"/>
      <c r="D21" s="74"/>
      <c r="E21" s="74"/>
      <c r="F21" s="75"/>
    </row>
    <row r="22" spans="1:6" ht="12.75">
      <c r="A22" s="1" t="s">
        <v>9</v>
      </c>
      <c r="B22" s="8">
        <f>LN(B14)-B23^2/2</f>
        <v>16.113120485531738</v>
      </c>
      <c r="C22" s="8">
        <f>LN(C14)-C23^2/2</f>
        <v>15.864639788735893</v>
      </c>
      <c r="E22" s="1"/>
      <c r="F22" s="8">
        <f>LN(1+F14)-F23^2/2</f>
        <v>0.03461917138053947</v>
      </c>
    </row>
    <row r="23" spans="1:6" ht="12" customHeight="1">
      <c r="A23" s="1" t="s">
        <v>10</v>
      </c>
      <c r="B23" s="6">
        <f>SQRT(LN(1+(B15/B14)^2))</f>
        <v>0.0997513451195927</v>
      </c>
      <c r="C23" s="6">
        <f>SQRT(LN(1+(C15/C14)^2))</f>
        <v>0.24622067706923975</v>
      </c>
      <c r="E23" s="1"/>
      <c r="F23" s="6">
        <f>SQRT(LN(1+(F15/(1+F14))^2))</f>
        <v>0.09593270321159367</v>
      </c>
    </row>
    <row r="24" ht="12" customHeight="1">
      <c r="E24" s="1"/>
    </row>
    <row r="25" spans="1:3" ht="12" customHeight="1">
      <c r="A25" s="1" t="s">
        <v>8</v>
      </c>
      <c r="B25" s="24">
        <f>EXP(B22+B20*B23)</f>
        <v>10268540.326631134</v>
      </c>
      <c r="C25" s="24">
        <f>EXP(C22+C20*C23)</f>
        <v>9492784.843274366</v>
      </c>
    </row>
    <row r="26" spans="1:3" ht="12" customHeight="1">
      <c r="A26" s="1" t="s">
        <v>39</v>
      </c>
      <c r="B26" s="33">
        <v>0.05</v>
      </c>
      <c r="C26" s="33">
        <v>0.2</v>
      </c>
    </row>
    <row r="27" spans="1:6" ht="12" customHeight="1">
      <c r="A27" s="1" t="s">
        <v>27</v>
      </c>
      <c r="B27" s="31">
        <f>B14*(1+B26)</f>
        <v>10500000</v>
      </c>
      <c r="C27" s="31">
        <f>C14*(1+C26)</f>
        <v>9600000</v>
      </c>
      <c r="F27" s="8"/>
    </row>
    <row r="28" spans="1:8" ht="12" customHeight="1">
      <c r="A28" s="1"/>
      <c r="H28" s="9"/>
    </row>
    <row r="29" spans="1:6" ht="12" customHeight="1">
      <c r="A29" s="1"/>
      <c r="B29" s="70" t="s">
        <v>32</v>
      </c>
      <c r="C29" s="72"/>
      <c r="E29" s="70" t="s">
        <v>34</v>
      </c>
      <c r="F29" s="72"/>
    </row>
    <row r="30" spans="1:6" ht="12" customHeight="1">
      <c r="A30" s="1" t="s">
        <v>1</v>
      </c>
      <c r="B30" s="12">
        <f>B27-B14</f>
        <v>500000</v>
      </c>
      <c r="C30" s="12">
        <f>C27-C14</f>
        <v>1600000</v>
      </c>
      <c r="E30" s="1" t="s">
        <v>1</v>
      </c>
      <c r="F30" s="12">
        <f>F14*A44</f>
        <v>360000</v>
      </c>
    </row>
    <row r="31" spans="1:6" ht="12" customHeight="1">
      <c r="A31" s="1" t="s">
        <v>33</v>
      </c>
      <c r="B31" s="13">
        <f>B27-B25</f>
        <v>231459.67336886562</v>
      </c>
      <c r="C31" s="13">
        <f>C27-C25</f>
        <v>107215.15672563389</v>
      </c>
      <c r="E31" s="1" t="s">
        <v>33</v>
      </c>
      <c r="F31" s="24">
        <f>(EXP(F22+F20*F23)-1)*A44</f>
        <v>120473.53417736261</v>
      </c>
    </row>
    <row r="32" spans="1:6" ht="12.75">
      <c r="A32" s="1" t="s">
        <v>40</v>
      </c>
      <c r="B32" s="32">
        <f>B15/B30</f>
        <v>2</v>
      </c>
      <c r="C32" s="32">
        <f>C15/C30</f>
        <v>1.25</v>
      </c>
      <c r="F32" s="32">
        <f>F15/F14</f>
        <v>2.5</v>
      </c>
    </row>
    <row r="34" spans="1:2" ht="12.75">
      <c r="A34" s="41" t="s">
        <v>60</v>
      </c>
      <c r="B34" s="42">
        <f>LineA_income*LineB_income</f>
        <v>24815985155.906956</v>
      </c>
    </row>
    <row r="36" spans="1:14" ht="12.75">
      <c r="A36" s="76" t="s">
        <v>41</v>
      </c>
      <c r="B36" s="77"/>
      <c r="G36" s="70" t="s">
        <v>77</v>
      </c>
      <c r="H36" s="72"/>
      <c r="J36" s="70" t="s">
        <v>113</v>
      </c>
      <c r="K36" s="71"/>
      <c r="L36" s="71"/>
      <c r="M36" s="71"/>
      <c r="N36" s="72"/>
    </row>
    <row r="37" spans="1:14" ht="16.5" customHeight="1">
      <c r="A37" s="1" t="s">
        <v>1</v>
      </c>
      <c r="B37" s="12">
        <f>B30+C30+F30</f>
        <v>2460000</v>
      </c>
      <c r="G37" s="48" t="s">
        <v>78</v>
      </c>
      <c r="H37" s="4" t="s">
        <v>79</v>
      </c>
      <c r="I37" s="4" t="s">
        <v>80</v>
      </c>
      <c r="J37" s="4" t="s">
        <v>70</v>
      </c>
      <c r="K37" s="4" t="s">
        <v>81</v>
      </c>
      <c r="L37" s="4" t="s">
        <v>82</v>
      </c>
      <c r="M37" s="4" t="s">
        <v>30</v>
      </c>
      <c r="N37" s="4" t="s">
        <v>83</v>
      </c>
    </row>
    <row r="38" spans="1:14" ht="12.75">
      <c r="A38" s="1" t="s">
        <v>33</v>
      </c>
      <c r="B38" s="13">
        <f>B31+C31+F31</f>
        <v>459148.36427186214</v>
      </c>
      <c r="G38">
        <v>2</v>
      </c>
      <c r="H38" s="2">
        <f>TVARs!H40+'change price'!C30-TVARs!C30</f>
        <v>-3527547.8696740083</v>
      </c>
      <c r="I38" s="10" t="b">
        <f>total_income&lt;H38</f>
        <v>0</v>
      </c>
      <c r="J38" s="49" t="b">
        <f>IF($I38,total_income)</f>
        <v>0</v>
      </c>
      <c r="K38" s="49" t="b">
        <f>IF($I38,LineA_income)</f>
        <v>0</v>
      </c>
      <c r="L38" s="49" t="b">
        <f>IF($I38,LineB_income)</f>
        <v>0</v>
      </c>
      <c r="M38" s="49" t="b">
        <f>IF($I38,investment_income)</f>
        <v>0</v>
      </c>
      <c r="N38" s="10">
        <f>IF($I38,1,0)</f>
        <v>0</v>
      </c>
    </row>
    <row r="40" spans="1:14" ht="16.5" customHeight="1">
      <c r="A40" s="70" t="s">
        <v>57</v>
      </c>
      <c r="B40" s="71"/>
      <c r="C40" s="71"/>
      <c r="D40" s="71"/>
      <c r="E40" s="72"/>
      <c r="H40" s="78" t="s">
        <v>152</v>
      </c>
      <c r="I40" s="79"/>
      <c r="J40" s="79"/>
      <c r="K40" s="79"/>
      <c r="L40" s="79"/>
      <c r="M40" s="79"/>
      <c r="N40" s="80"/>
    </row>
    <row r="41" spans="8:14" ht="12.75">
      <c r="H41" s="30" t="s">
        <v>143</v>
      </c>
      <c r="I41" s="30"/>
      <c r="J41" s="43">
        <f>'Sim change price'!H8</f>
        <v>-4927543.330760182</v>
      </c>
      <c r="K41" s="43">
        <f>'Sim change price'!I8</f>
        <v>-824583.442344237</v>
      </c>
      <c r="L41" s="43">
        <f>'Sim change price'!J8</f>
        <v>-3955463.344379509</v>
      </c>
      <c r="M41" s="43">
        <f>'Sim change price'!K8</f>
        <v>-147496.5440364079</v>
      </c>
      <c r="N41" s="44">
        <f>'Sim change price'!L8</f>
        <v>0.019867</v>
      </c>
    </row>
    <row r="42" spans="1:13" ht="12.75">
      <c r="A42" s="70" t="s">
        <v>31</v>
      </c>
      <c r="B42" s="71"/>
      <c r="C42" s="72"/>
      <c r="H42" s="30" t="s">
        <v>112</v>
      </c>
      <c r="K42" s="46">
        <f>K41/$J$41</f>
        <v>0.16734169280598227</v>
      </c>
      <c r="L42" s="46">
        <f>L41/$J$41</f>
        <v>0.8027252281451357</v>
      </c>
      <c r="M42" s="46">
        <f>M41/$J$41</f>
        <v>0.02993307904887633</v>
      </c>
    </row>
    <row r="43" spans="1:13" ht="25.5">
      <c r="A43" s="15" t="s">
        <v>15</v>
      </c>
      <c r="B43" s="37" t="s">
        <v>16</v>
      </c>
      <c r="C43" s="38"/>
      <c r="E43" s="39" t="s">
        <v>59</v>
      </c>
      <c r="H43" s="1" t="s">
        <v>35</v>
      </c>
      <c r="J43" s="2">
        <f>starting_surplus</f>
        <v>9000000</v>
      </c>
      <c r="K43" s="2">
        <f>$J$43*K42</f>
        <v>1506075.2352538405</v>
      </c>
      <c r="L43" s="2">
        <f>$J$43*L42</f>
        <v>7224527.053306221</v>
      </c>
      <c r="M43" s="2">
        <f>$J$43*M42</f>
        <v>269397.711439887</v>
      </c>
    </row>
    <row r="44" spans="1:13" ht="51">
      <c r="A44" s="27">
        <v>9000000</v>
      </c>
      <c r="B44" s="1" t="s">
        <v>1</v>
      </c>
      <c r="C44" s="12">
        <f>A44+B37</f>
        <v>11460000</v>
      </c>
      <c r="E44" s="40">
        <f>(B27+C27)/starting_surplus</f>
        <v>2.2333333333333334</v>
      </c>
      <c r="H44" s="52" t="s">
        <v>144</v>
      </c>
      <c r="I44" s="30"/>
      <c r="J44" s="46">
        <f>B37/J43</f>
        <v>0.2733333333333333</v>
      </c>
      <c r="K44" s="46">
        <f>B30/K43</f>
        <v>0.3319887269215524</v>
      </c>
      <c r="L44" s="46">
        <f>C30/L43</f>
        <v>0.2214677844230341</v>
      </c>
      <c r="M44" s="46">
        <f>F30/M43</f>
        <v>1.3363142473477538</v>
      </c>
    </row>
    <row r="45" spans="2:13" ht="12.75">
      <c r="B45" s="1" t="s">
        <v>33</v>
      </c>
      <c r="C45" s="18">
        <f>A44+B38</f>
        <v>9459148.364271862</v>
      </c>
      <c r="H45" s="30"/>
      <c r="I45" s="30"/>
      <c r="J45" s="30"/>
      <c r="K45" s="30"/>
      <c r="L45" s="30"/>
      <c r="M45" s="30"/>
    </row>
    <row r="46" spans="8:13" ht="12.75">
      <c r="H46" s="30"/>
      <c r="I46" s="53" t="s">
        <v>145</v>
      </c>
      <c r="J46" s="43">
        <f>-J41*Desired_ratio_of_surplus_to_need</f>
        <v>7391314.996140273</v>
      </c>
      <c r="K46" s="30"/>
      <c r="L46" s="30"/>
      <c r="M46" s="30"/>
    </row>
    <row r="47" spans="2:13" ht="12.75">
      <c r="B47" s="70" t="s">
        <v>12</v>
      </c>
      <c r="C47" s="72"/>
      <c r="H47" s="30"/>
      <c r="I47" s="53" t="s">
        <v>146</v>
      </c>
      <c r="J47" s="54">
        <f>J43-J46</f>
        <v>1608685.0038597267</v>
      </c>
      <c r="K47" s="30"/>
      <c r="L47" s="30"/>
      <c r="M47" s="30"/>
    </row>
    <row r="48" spans="2:10" ht="12.75">
      <c r="B48" s="1" t="s">
        <v>1</v>
      </c>
      <c r="C48" s="23">
        <f>B37/A44</f>
        <v>0.2733333333333333</v>
      </c>
      <c r="I48" s="53" t="s">
        <v>147</v>
      </c>
      <c r="J48" s="58">
        <f>-starting_surplus/J41</f>
        <v>1.8264679569264288</v>
      </c>
    </row>
    <row r="49" spans="2:3" ht="12.75">
      <c r="B49" s="1" t="s">
        <v>33</v>
      </c>
      <c r="C49" s="22">
        <f>B38/A44</f>
        <v>0.05101648491909579</v>
      </c>
    </row>
    <row r="50" spans="2:3" ht="12.75">
      <c r="B50" s="53" t="s">
        <v>155</v>
      </c>
      <c r="C50" s="47">
        <f>'Sim change price'!H3</f>
        <v>0.9459802316302527</v>
      </c>
    </row>
    <row r="54" ht="12.75">
      <c r="B54" s="9"/>
    </row>
  </sheetData>
  <mergeCells count="13">
    <mergeCell ref="G36:H36"/>
    <mergeCell ref="J36:N36"/>
    <mergeCell ref="H40:N40"/>
    <mergeCell ref="B10:I10"/>
    <mergeCell ref="B12:C12"/>
    <mergeCell ref="E12:F12"/>
    <mergeCell ref="B21:F21"/>
    <mergeCell ref="B29:C29"/>
    <mergeCell ref="A42:C42"/>
    <mergeCell ref="B47:C47"/>
    <mergeCell ref="E29:F29"/>
    <mergeCell ref="A36:B36"/>
    <mergeCell ref="A40:E40"/>
  </mergeCells>
  <printOptions/>
  <pageMargins left="0.75" right="0.75" top="1" bottom="1" header="0.5" footer="0.5"/>
  <pageSetup horizontalDpi="300" verticalDpi="300" orientation="portrait" r:id="rId3"/>
  <legacyDrawing r:id="rId2"/>
</worksheet>
</file>

<file path=xl/worksheets/sheet6.xml><?xml version="1.0" encoding="utf-8"?>
<worksheet xmlns="http://schemas.openxmlformats.org/spreadsheetml/2006/main" xmlns:r="http://schemas.openxmlformats.org/officeDocument/2006/relationships">
  <sheetPr codeName="Sheet12"/>
  <dimension ref="A1:L150"/>
  <sheetViews>
    <sheetView workbookViewId="0" topLeftCell="A1">
      <selection activeCell="B7" sqref="B7"/>
    </sheetView>
  </sheetViews>
  <sheetFormatPr defaultColWidth="9.140625" defaultRowHeight="12.75"/>
  <cols>
    <col min="2" max="2" width="13.57421875" style="0" bestFit="1" customWidth="1"/>
    <col min="3" max="3" width="14.57421875" style="0" bestFit="1" customWidth="1"/>
    <col min="4" max="4" width="13.57421875" style="0" bestFit="1" customWidth="1"/>
    <col min="5" max="5" width="14.57421875" style="0" bestFit="1" customWidth="1"/>
    <col min="6" max="6" width="14.00390625" style="0" bestFit="1" customWidth="1"/>
    <col min="8" max="8" width="20.57421875" style="0" bestFit="1" customWidth="1"/>
    <col min="9" max="9" width="13.57421875" style="0" bestFit="1" customWidth="1"/>
    <col min="10" max="10" width="14.57421875" style="0" bestFit="1" customWidth="1"/>
    <col min="11" max="11" width="11.140625" style="0" customWidth="1"/>
  </cols>
  <sheetData>
    <row r="1" spans="1:7" ht="12.75">
      <c r="A1" s="16">
        <v>1000000</v>
      </c>
      <c r="B1" t="s">
        <v>22</v>
      </c>
      <c r="C1">
        <v>1598</v>
      </c>
      <c r="D1" t="s">
        <v>23</v>
      </c>
      <c r="E1" t="s">
        <v>24</v>
      </c>
      <c r="F1">
        <v>81</v>
      </c>
      <c r="G1" t="s">
        <v>25</v>
      </c>
    </row>
    <row r="2" ht="12.75">
      <c r="A2" s="30" t="s">
        <v>134</v>
      </c>
    </row>
    <row r="3" spans="1:8" ht="12.75">
      <c r="A3" s="16"/>
      <c r="G3" s="53" t="s">
        <v>155</v>
      </c>
      <c r="H3" s="57">
        <f>G8/G12</f>
        <v>0.9459802316302527</v>
      </c>
    </row>
    <row r="4" ht="12.75">
      <c r="A4" s="16"/>
    </row>
    <row r="5" spans="1:12" ht="12.75">
      <c r="A5" s="16"/>
      <c r="B5" s="78" t="s">
        <v>68</v>
      </c>
      <c r="C5" s="79"/>
      <c r="D5" s="79"/>
      <c r="E5" s="80"/>
      <c r="G5" s="30"/>
      <c r="H5" s="78" t="str">
        <f>"TVAR below "&amp;FIXED('change volume'!H39,0)</f>
        <v>TVAR below -3,200,000</v>
      </c>
      <c r="I5" s="79"/>
      <c r="J5" s="79"/>
      <c r="K5" s="79"/>
      <c r="L5" s="80"/>
    </row>
    <row r="6" spans="2:12" ht="12.75">
      <c r="B6" s="30" t="s">
        <v>37</v>
      </c>
      <c r="C6" s="30" t="s">
        <v>72</v>
      </c>
      <c r="D6" s="30" t="s">
        <v>30</v>
      </c>
      <c r="E6" s="30" t="s">
        <v>70</v>
      </c>
      <c r="F6" s="30" t="s">
        <v>31</v>
      </c>
      <c r="G6" s="30" t="s">
        <v>38</v>
      </c>
      <c r="H6" s="30" t="s">
        <v>70</v>
      </c>
      <c r="I6" s="30" t="s">
        <v>81</v>
      </c>
      <c r="J6" s="30" t="s">
        <v>82</v>
      </c>
      <c r="K6" s="30" t="s">
        <v>30</v>
      </c>
      <c r="L6" s="30" t="s">
        <v>142</v>
      </c>
    </row>
    <row r="7" spans="1:12" ht="12.75">
      <c r="A7" t="s">
        <v>17</v>
      </c>
      <c r="B7" t="s">
        <v>61</v>
      </c>
      <c r="C7" t="s">
        <v>62</v>
      </c>
      <c r="D7" t="s">
        <v>63</v>
      </c>
      <c r="E7" t="s">
        <v>64</v>
      </c>
      <c r="F7" t="s">
        <v>65</v>
      </c>
      <c r="G7" t="s">
        <v>66</v>
      </c>
      <c r="H7" t="s">
        <v>100</v>
      </c>
      <c r="I7" t="s">
        <v>101</v>
      </c>
      <c r="J7" t="s">
        <v>102</v>
      </c>
      <c r="K7" t="s">
        <v>103</v>
      </c>
      <c r="L7" t="s">
        <v>104</v>
      </c>
    </row>
    <row r="8" spans="1:12" ht="12.75">
      <c r="A8" t="s">
        <v>1</v>
      </c>
      <c r="B8" s="25">
        <v>501015.54173032136</v>
      </c>
      <c r="C8" s="25">
        <v>1603528.7112265178</v>
      </c>
      <c r="D8" s="25">
        <v>360446.71526811074</v>
      </c>
      <c r="E8" s="25">
        <v>2464990.9682248705</v>
      </c>
      <c r="F8" s="25">
        <v>11464990.968224552</v>
      </c>
      <c r="G8" s="23">
        <v>0.273887885358325</v>
      </c>
      <c r="H8" s="25">
        <v>-4927543.330760182</v>
      </c>
      <c r="I8" s="25">
        <v>-824583.442344237</v>
      </c>
      <c r="J8" s="25">
        <v>-3955463.344379509</v>
      </c>
      <c r="K8" s="25">
        <v>-147496.5440364079</v>
      </c>
      <c r="L8" s="23">
        <v>0.019867</v>
      </c>
    </row>
    <row r="9" spans="1:12" ht="12.75">
      <c r="A9" s="30" t="s">
        <v>112</v>
      </c>
      <c r="B9" s="45"/>
      <c r="C9" s="46"/>
      <c r="D9" s="46"/>
      <c r="E9" s="46"/>
      <c r="F9" s="25"/>
      <c r="G9" s="23"/>
      <c r="H9" s="45">
        <f>SUM(I9:K9)</f>
        <v>0.9999999999999942</v>
      </c>
      <c r="I9" s="46">
        <f>I8/H8</f>
        <v>0.16734169280598227</v>
      </c>
      <c r="J9" s="46">
        <f>J8/H8</f>
        <v>0.8027252281451357</v>
      </c>
      <c r="K9" s="46">
        <f>K8/H8</f>
        <v>0.02993307904887633</v>
      </c>
      <c r="L9" s="23"/>
    </row>
    <row r="10" spans="2:12" ht="12.75">
      <c r="B10" s="25"/>
      <c r="C10" s="25"/>
      <c r="D10" s="25"/>
      <c r="E10" s="25"/>
      <c r="F10" s="25"/>
      <c r="G10" s="23"/>
      <c r="H10" s="25"/>
      <c r="I10" s="25"/>
      <c r="J10" s="25"/>
      <c r="K10" s="25"/>
      <c r="L10" s="23"/>
    </row>
    <row r="11" spans="1:12" ht="12.75">
      <c r="A11" t="s">
        <v>18</v>
      </c>
      <c r="B11" s="25">
        <v>999.1776389279452</v>
      </c>
      <c r="C11" s="25">
        <v>1998.0921654180788</v>
      </c>
      <c r="D11" s="25">
        <v>899.9453480588022</v>
      </c>
      <c r="E11" s="25">
        <v>2605.753149806162</v>
      </c>
      <c r="F11" s="25">
        <v>2605.7531498086846</v>
      </c>
      <c r="G11" s="23">
        <v>0.0002895281277562439</v>
      </c>
      <c r="H11" s="25">
        <v>9561.338228601964</v>
      </c>
      <c r="I11" s="25">
        <v>7242.572448224101</v>
      </c>
      <c r="J11" s="25">
        <v>12129.392085827474</v>
      </c>
      <c r="K11" s="25">
        <v>5864.593201703151</v>
      </c>
      <c r="L11" s="23">
        <v>0.0001395431915608927</v>
      </c>
    </row>
    <row r="12" spans="1:12" ht="12.75">
      <c r="A12" t="s">
        <v>11</v>
      </c>
      <c r="B12" s="25">
        <v>999177.6389279452</v>
      </c>
      <c r="C12" s="25">
        <v>1998092.165418079</v>
      </c>
      <c r="D12" s="25">
        <v>899945.3480588022</v>
      </c>
      <c r="E12" s="25">
        <v>2605753.1498061623</v>
      </c>
      <c r="F12" s="25">
        <v>2605753.149808685</v>
      </c>
      <c r="G12" s="23">
        <v>0.28952812775624387</v>
      </c>
      <c r="H12" s="25">
        <v>1347673.9302719028</v>
      </c>
      <c r="I12" s="25">
        <v>1020843.0915433002</v>
      </c>
      <c r="J12" s="25">
        <v>1709642.0096526765</v>
      </c>
      <c r="K12" s="25">
        <v>826616.4401487559</v>
      </c>
      <c r="L12" s="23">
        <v>0.1395431915608927</v>
      </c>
    </row>
    <row r="13" spans="1:12" s="63" customFormat="1" ht="12.75">
      <c r="A13" s="63" t="s">
        <v>19</v>
      </c>
      <c r="B13" s="63">
        <v>-0.29882407542959444</v>
      </c>
      <c r="C13" s="63">
        <v>-0.7615973571137649</v>
      </c>
      <c r="D13" s="63">
        <v>0.2878310519753872</v>
      </c>
      <c r="E13" s="63">
        <v>-0.4564704127736198</v>
      </c>
      <c r="F13" s="63">
        <v>-0.45647041278847417</v>
      </c>
      <c r="G13" s="63">
        <v>-0.45647041277387324</v>
      </c>
      <c r="H13" s="63">
        <v>-1.855256447873311</v>
      </c>
      <c r="I13" s="63">
        <v>-0.1840668469983838</v>
      </c>
      <c r="J13" s="63">
        <v>-0.675773384861561</v>
      </c>
      <c r="K13" s="63">
        <v>0.2954147500089746</v>
      </c>
      <c r="L13" s="63">
        <v>6.881496612330006</v>
      </c>
    </row>
    <row r="14" spans="1:12" ht="12.75">
      <c r="A14" t="s">
        <v>20</v>
      </c>
      <c r="B14" s="25">
        <v>-5524757.053713327</v>
      </c>
      <c r="C14" s="25">
        <v>-15401461.47378536</v>
      </c>
      <c r="D14" s="25">
        <v>-3150522.112562463</v>
      </c>
      <c r="E14" s="25">
        <v>-17844516.447014116</v>
      </c>
      <c r="F14" s="25">
        <v>-8844516.447014116</v>
      </c>
      <c r="G14" s="23">
        <v>-1.982724049668235</v>
      </c>
      <c r="H14" s="25">
        <v>-17844516.447014116</v>
      </c>
      <c r="I14" s="25">
        <v>-5213958.514342116</v>
      </c>
      <c r="J14" s="25">
        <v>-15401461.47378536</v>
      </c>
      <c r="K14" s="25">
        <v>-3150522.112562463</v>
      </c>
      <c r="L14" s="23">
        <v>0</v>
      </c>
    </row>
    <row r="15" spans="1:12" ht="12.75">
      <c r="A15" t="s">
        <v>21</v>
      </c>
      <c r="B15" s="25">
        <v>4256459.308620566</v>
      </c>
      <c r="C15" s="25">
        <v>7190325.779284282</v>
      </c>
      <c r="D15" s="25">
        <v>5908027.09369098</v>
      </c>
      <c r="E15" s="25">
        <v>12088451.589943472</v>
      </c>
      <c r="F15" s="25">
        <v>21088451.589943472</v>
      </c>
      <c r="G15" s="23">
        <v>1.343161287771497</v>
      </c>
      <c r="H15" s="25">
        <v>-3527607.4126340216</v>
      </c>
      <c r="I15" s="25">
        <v>2751245.8709659427</v>
      </c>
      <c r="J15" s="25">
        <v>2133038.718678807</v>
      </c>
      <c r="K15" s="25">
        <v>4283132.153479429</v>
      </c>
      <c r="L15" s="23">
        <v>1</v>
      </c>
    </row>
    <row r="16" spans="1:12" ht="12.75">
      <c r="A16">
        <v>0.0001</v>
      </c>
      <c r="B16" s="25">
        <v>-3862040.6935531283</v>
      </c>
      <c r="C16" s="25">
        <v>-9686571.889680611</v>
      </c>
      <c r="D16" s="25">
        <v>-2486747.1426994875</v>
      </c>
      <c r="E16" s="25">
        <v>-10647330.031013079</v>
      </c>
      <c r="F16" s="25">
        <v>-1647330.031013078</v>
      </c>
      <c r="G16" s="23">
        <v>-1.183036670112564</v>
      </c>
      <c r="H16" s="25">
        <v>-15726284.995076913</v>
      </c>
      <c r="I16" s="25">
        <v>-4996404.470202137</v>
      </c>
      <c r="J16" s="25">
        <v>-14774107.763212638</v>
      </c>
      <c r="K16" s="25">
        <v>-2818849.949361461</v>
      </c>
      <c r="L16" s="23">
        <v>0</v>
      </c>
    </row>
    <row r="17" spans="1:12" ht="12.75">
      <c r="A17">
        <v>0.0002</v>
      </c>
      <c r="B17" s="25">
        <v>-3617029.7977706455</v>
      </c>
      <c r="C17" s="25">
        <v>-8824776.33936013</v>
      </c>
      <c r="D17" s="25">
        <v>-2366979.9284968325</v>
      </c>
      <c r="E17" s="25">
        <v>-9683656.576521525</v>
      </c>
      <c r="F17" s="25">
        <v>-683656.576521525</v>
      </c>
      <c r="G17" s="23">
        <v>-1.0759618418357249</v>
      </c>
      <c r="H17" s="25">
        <v>-14277304.175613137</v>
      </c>
      <c r="I17" s="25">
        <v>-4580757.250986971</v>
      </c>
      <c r="J17" s="25">
        <v>-13211471.438031608</v>
      </c>
      <c r="K17" s="25">
        <v>-2640495.257641019</v>
      </c>
      <c r="L17" s="23">
        <v>0</v>
      </c>
    </row>
    <row r="18" spans="1:12" ht="12.75">
      <c r="A18">
        <v>0.00030000000000000003</v>
      </c>
      <c r="B18" s="25">
        <v>-3495769.644932613</v>
      </c>
      <c r="C18" s="25">
        <v>-8293133.6050755475</v>
      </c>
      <c r="D18" s="25">
        <v>-2284962.9148795614</v>
      </c>
      <c r="E18" s="25">
        <v>-9145290.53519521</v>
      </c>
      <c r="F18" s="25">
        <v>-145290.53519520882</v>
      </c>
      <c r="G18" s="23">
        <v>-1.0161433927994676</v>
      </c>
      <c r="H18" s="25">
        <v>-13891392.707868397</v>
      </c>
      <c r="I18" s="25">
        <v>-4423008.458358792</v>
      </c>
      <c r="J18" s="25">
        <v>-12947374.732728077</v>
      </c>
      <c r="K18" s="25">
        <v>-2503973.140337681</v>
      </c>
      <c r="L18" s="23">
        <v>0</v>
      </c>
    </row>
    <row r="19" spans="1:12" ht="12.75">
      <c r="A19">
        <v>0.0004</v>
      </c>
      <c r="B19" s="25">
        <v>-3382332.9677708577</v>
      </c>
      <c r="C19" s="25">
        <v>-7994511.693255702</v>
      </c>
      <c r="D19" s="25">
        <v>-2235865.668202315</v>
      </c>
      <c r="E19" s="25">
        <v>-8756852.254397755</v>
      </c>
      <c r="F19" s="25">
        <v>243147.7456022446</v>
      </c>
      <c r="G19" s="23">
        <v>-0.9729835838219728</v>
      </c>
      <c r="H19" s="25">
        <v>-13680090.61593709</v>
      </c>
      <c r="I19" s="25">
        <v>-4393073.712012192</v>
      </c>
      <c r="J19" s="25">
        <v>-12807628.935512917</v>
      </c>
      <c r="K19" s="25">
        <v>-2486165.32263461</v>
      </c>
      <c r="L19" s="23">
        <v>0</v>
      </c>
    </row>
    <row r="20" spans="1:12" ht="12.75">
      <c r="A20">
        <v>0.0005</v>
      </c>
      <c r="B20" s="25">
        <v>-3301540.1554234773</v>
      </c>
      <c r="C20" s="25">
        <v>-7759152.830672601</v>
      </c>
      <c r="D20" s="25">
        <v>-2197667.0536766797</v>
      </c>
      <c r="E20" s="25">
        <v>-8478197.72651697</v>
      </c>
      <c r="F20" s="25">
        <v>521802.2734830305</v>
      </c>
      <c r="G20" s="23">
        <v>-0.9420219696129966</v>
      </c>
      <c r="H20" s="25">
        <v>-13611962.192666398</v>
      </c>
      <c r="I20" s="25">
        <v>-4380785.408699964</v>
      </c>
      <c r="J20" s="25">
        <v>-12635269.880234158</v>
      </c>
      <c r="K20" s="25">
        <v>-2410163.486090276</v>
      </c>
      <c r="L20" s="23">
        <v>0</v>
      </c>
    </row>
    <row r="21" spans="1:12" ht="12.75">
      <c r="A21">
        <v>0.0006000000000000001</v>
      </c>
      <c r="B21" s="25">
        <v>-3227858.646814001</v>
      </c>
      <c r="C21" s="25">
        <v>-7567850.296666142</v>
      </c>
      <c r="D21" s="25">
        <v>-2164323.985121517</v>
      </c>
      <c r="E21" s="25">
        <v>-8227535.250648174</v>
      </c>
      <c r="F21" s="25">
        <v>772464.7493518256</v>
      </c>
      <c r="G21" s="23">
        <v>-0.9141705834053527</v>
      </c>
      <c r="H21" s="25">
        <v>-13316487.754098292</v>
      </c>
      <c r="I21" s="25">
        <v>-4317804.00142904</v>
      </c>
      <c r="J21" s="25">
        <v>-12367638.322847288</v>
      </c>
      <c r="K21" s="25">
        <v>-2391770.9091993705</v>
      </c>
      <c r="L21" s="23">
        <v>0</v>
      </c>
    </row>
    <row r="22" spans="1:12" ht="12.75">
      <c r="A22">
        <v>0.0007</v>
      </c>
      <c r="B22" s="25">
        <v>-3169198.3742209226</v>
      </c>
      <c r="C22" s="25">
        <v>-7370369.3545269035</v>
      </c>
      <c r="D22" s="25">
        <v>-2136745.7806703113</v>
      </c>
      <c r="E22" s="25">
        <v>-8025718.617650146</v>
      </c>
      <c r="F22" s="25">
        <v>974281.3823498543</v>
      </c>
      <c r="G22" s="23">
        <v>-0.8917465130722384</v>
      </c>
      <c r="H22" s="25">
        <v>-13065121.597861942</v>
      </c>
      <c r="I22" s="25">
        <v>-4242639.548544925</v>
      </c>
      <c r="J22" s="25">
        <v>-12206152.088025624</v>
      </c>
      <c r="K22" s="25">
        <v>-2370338.7681487035</v>
      </c>
      <c r="L22" s="23">
        <v>0</v>
      </c>
    </row>
    <row r="23" spans="1:12" ht="12.75">
      <c r="A23">
        <v>0.0008</v>
      </c>
      <c r="B23" s="25">
        <v>-3110794.18986143</v>
      </c>
      <c r="C23" s="25">
        <v>-7215562.35126414</v>
      </c>
      <c r="D23" s="25">
        <v>-2109833.8713312643</v>
      </c>
      <c r="E23" s="25">
        <v>-7859232.497965646</v>
      </c>
      <c r="F23" s="25">
        <v>1140767.5020343543</v>
      </c>
      <c r="G23" s="23">
        <v>-0.8732480553295162</v>
      </c>
      <c r="H23" s="25">
        <v>-12962857.005492352</v>
      </c>
      <c r="I23" s="25">
        <v>-4222210.700697666</v>
      </c>
      <c r="J23" s="25">
        <v>-11831843.997382138</v>
      </c>
      <c r="K23" s="25">
        <v>-2330641.725736194</v>
      </c>
      <c r="L23" s="23">
        <v>0</v>
      </c>
    </row>
    <row r="24" spans="1:12" ht="12.75">
      <c r="A24">
        <v>0.0009000000000000001</v>
      </c>
      <c r="B24" s="25">
        <v>-3061629.050581107</v>
      </c>
      <c r="C24" s="25">
        <v>-7083264.957643425</v>
      </c>
      <c r="D24" s="25">
        <v>-2086182.648654048</v>
      </c>
      <c r="E24" s="25">
        <v>-7713081.983835393</v>
      </c>
      <c r="F24" s="25">
        <v>1286918.0161646074</v>
      </c>
      <c r="G24" s="23">
        <v>-0.8570091093150436</v>
      </c>
      <c r="H24" s="25">
        <v>-12870888.154300006</v>
      </c>
      <c r="I24" s="25">
        <v>-4216258.254121898</v>
      </c>
      <c r="J24" s="25">
        <v>-11805675.001255477</v>
      </c>
      <c r="K24" s="25">
        <v>-2310696.6443666574</v>
      </c>
      <c r="L24" s="23">
        <v>0</v>
      </c>
    </row>
    <row r="25" spans="1:12" ht="12.75">
      <c r="A25">
        <v>0.001</v>
      </c>
      <c r="B25" s="25">
        <v>-3012123.062935779</v>
      </c>
      <c r="C25" s="25">
        <v>-6970764.051563076</v>
      </c>
      <c r="D25" s="25">
        <v>-2064646.7478575422</v>
      </c>
      <c r="E25" s="25">
        <v>-7584416.1150111435</v>
      </c>
      <c r="F25" s="25">
        <v>1415583.8849888565</v>
      </c>
      <c r="G25" s="23">
        <v>-0.8427129016679049</v>
      </c>
      <c r="H25" s="25">
        <v>-12669413.56354934</v>
      </c>
      <c r="I25" s="25">
        <v>-4203526.446780463</v>
      </c>
      <c r="J25" s="25">
        <v>-11711397.84331605</v>
      </c>
      <c r="K25" s="25">
        <v>-2295951.710160071</v>
      </c>
      <c r="L25" s="23">
        <v>0</v>
      </c>
    </row>
    <row r="26" spans="1:12" ht="12.75">
      <c r="A26">
        <v>0.002</v>
      </c>
      <c r="B26" s="25">
        <v>-2740609.914266737</v>
      </c>
      <c r="C26" s="25">
        <v>-6143498.3086176375</v>
      </c>
      <c r="D26" s="25">
        <v>-1928343.0530464128</v>
      </c>
      <c r="E26" s="25">
        <v>-6690610.923509438</v>
      </c>
      <c r="F26" s="25">
        <v>2309389.076490563</v>
      </c>
      <c r="G26" s="23">
        <v>-0.7434012137232708</v>
      </c>
      <c r="H26" s="25">
        <v>-11863584.264755372</v>
      </c>
      <c r="I26" s="25">
        <v>-4001284.9525823314</v>
      </c>
      <c r="J26" s="25">
        <v>-10963151.74796206</v>
      </c>
      <c r="K26" s="25">
        <v>-2200226.6181857935</v>
      </c>
      <c r="L26" s="23">
        <v>0</v>
      </c>
    </row>
    <row r="27" spans="1:12" ht="12.75">
      <c r="A27">
        <v>0.003</v>
      </c>
      <c r="B27" s="25">
        <v>-2567341.2900062148</v>
      </c>
      <c r="C27" s="25">
        <v>-5642709.918875571</v>
      </c>
      <c r="D27" s="25">
        <v>-1842194.2996262764</v>
      </c>
      <c r="E27" s="25">
        <v>-6176198.061310744</v>
      </c>
      <c r="F27" s="25">
        <v>2823801.938689256</v>
      </c>
      <c r="G27" s="23">
        <v>-0.6862442290345271</v>
      </c>
      <c r="H27" s="25">
        <v>-11227548.776664546</v>
      </c>
      <c r="I27" s="25">
        <v>-3812200.7174873804</v>
      </c>
      <c r="J27" s="25">
        <v>-10315771.525188433</v>
      </c>
      <c r="K27" s="25">
        <v>-2124765.9316929546</v>
      </c>
      <c r="L27" s="23">
        <v>0</v>
      </c>
    </row>
    <row r="28" spans="1:12" ht="12.75">
      <c r="A28">
        <v>0.004</v>
      </c>
      <c r="B28" s="25">
        <v>-2446654.378065804</v>
      </c>
      <c r="C28" s="25">
        <v>-5302910.527117366</v>
      </c>
      <c r="D28" s="25">
        <v>-1777788.2534065282</v>
      </c>
      <c r="E28" s="25">
        <v>-5796942.878308329</v>
      </c>
      <c r="F28" s="25">
        <v>3203057.1216916707</v>
      </c>
      <c r="G28" s="23">
        <v>-0.644104764256481</v>
      </c>
      <c r="H28" s="25">
        <v>-10905310.892626086</v>
      </c>
      <c r="I28" s="25">
        <v>-3724739.8499811483</v>
      </c>
      <c r="J28" s="25">
        <v>-9930903.332028307</v>
      </c>
      <c r="K28" s="25">
        <v>-2077831.0035251367</v>
      </c>
      <c r="L28" s="23">
        <v>0</v>
      </c>
    </row>
    <row r="29" spans="1:12" ht="12.75">
      <c r="A29">
        <v>0.005</v>
      </c>
      <c r="B29" s="25">
        <v>-2352920.264308355</v>
      </c>
      <c r="C29" s="25">
        <v>-5030327.522032533</v>
      </c>
      <c r="D29" s="25">
        <v>-1723499.7109128798</v>
      </c>
      <c r="E29" s="25">
        <v>-5476867.726447633</v>
      </c>
      <c r="F29" s="25">
        <v>3523132.273552367</v>
      </c>
      <c r="G29" s="23">
        <v>-0.6085408584941815</v>
      </c>
      <c r="H29" s="25">
        <v>-10663320.152395487</v>
      </c>
      <c r="I29" s="25">
        <v>-3602099.630063774</v>
      </c>
      <c r="J29" s="25">
        <v>-9690779.772617558</v>
      </c>
      <c r="K29" s="25">
        <v>-2033939.7527358653</v>
      </c>
      <c r="L29" s="23">
        <v>0</v>
      </c>
    </row>
    <row r="30" spans="1:12" ht="12.75">
      <c r="A30">
        <v>0.006</v>
      </c>
      <c r="B30" s="25">
        <v>-2275892.4744338114</v>
      </c>
      <c r="C30" s="25">
        <v>-4796137.428457821</v>
      </c>
      <c r="D30" s="25">
        <v>-1679088.8229371952</v>
      </c>
      <c r="E30" s="25">
        <v>-5234678.715365536</v>
      </c>
      <c r="F30" s="25">
        <v>3765321.2846344644</v>
      </c>
      <c r="G30" s="23">
        <v>-0.5816309683739483</v>
      </c>
      <c r="H30" s="25">
        <v>-10285320.174073398</v>
      </c>
      <c r="I30" s="25">
        <v>-3570358.4754756344</v>
      </c>
      <c r="J30" s="25">
        <v>-9424913.099973978</v>
      </c>
      <c r="K30" s="25">
        <v>-2001395.895388657</v>
      </c>
      <c r="L30" s="23">
        <v>0</v>
      </c>
    </row>
    <row r="31" spans="1:12" ht="12.75">
      <c r="A31">
        <v>0.007</v>
      </c>
      <c r="B31" s="25">
        <v>-2208244.1639403272</v>
      </c>
      <c r="C31" s="25">
        <v>-4610027.864971643</v>
      </c>
      <c r="D31" s="25">
        <v>-1638428.2087395182</v>
      </c>
      <c r="E31" s="25">
        <v>-5020602.931949342</v>
      </c>
      <c r="F31" s="25">
        <v>3979397.068050658</v>
      </c>
      <c r="G31" s="23">
        <v>-0.5578447702165935</v>
      </c>
      <c r="H31" s="25">
        <v>-10039088.104298893</v>
      </c>
      <c r="I31" s="25">
        <v>-3522496.2854709215</v>
      </c>
      <c r="J31" s="25">
        <v>-9257227.156593433</v>
      </c>
      <c r="K31" s="25">
        <v>-1959505.3963550862</v>
      </c>
      <c r="L31" s="23">
        <v>0</v>
      </c>
    </row>
    <row r="32" spans="1:12" ht="12.75">
      <c r="A32">
        <v>0.008</v>
      </c>
      <c r="B32" s="25">
        <v>-2146111.8969502794</v>
      </c>
      <c r="C32" s="25">
        <v>-4447136.476690825</v>
      </c>
      <c r="D32" s="25">
        <v>-1602835.2542756833</v>
      </c>
      <c r="E32" s="25">
        <v>-4832598.2352279695</v>
      </c>
      <c r="F32" s="25">
        <v>4167401.7647720305</v>
      </c>
      <c r="G32" s="23">
        <v>-0.5369553594697745</v>
      </c>
      <c r="H32" s="25">
        <v>-9920352.450069282</v>
      </c>
      <c r="I32" s="25">
        <v>-3451410.0170699437</v>
      </c>
      <c r="J32" s="25">
        <v>-9102380.804761741</v>
      </c>
      <c r="K32" s="25">
        <v>-1929568.9696288158</v>
      </c>
      <c r="L32" s="23">
        <v>0</v>
      </c>
    </row>
    <row r="33" spans="1:12" ht="12.75">
      <c r="A33">
        <v>0.009000000000000001</v>
      </c>
      <c r="B33" s="25">
        <v>-2094742.8205247847</v>
      </c>
      <c r="C33" s="25">
        <v>-4295568.182090486</v>
      </c>
      <c r="D33" s="25">
        <v>-1571829.3753493715</v>
      </c>
      <c r="E33" s="25">
        <v>-4671723.956133224</v>
      </c>
      <c r="F33" s="25">
        <v>4328276.043866776</v>
      </c>
      <c r="G33" s="23">
        <v>-0.5190804395703582</v>
      </c>
      <c r="H33" s="25">
        <v>-9763053.815907024</v>
      </c>
      <c r="I33" s="25">
        <v>-3398715.2669303897</v>
      </c>
      <c r="J33" s="25">
        <v>-8994158.70048706</v>
      </c>
      <c r="K33" s="25">
        <v>-1913944.954631126</v>
      </c>
      <c r="L33" s="23">
        <v>0</v>
      </c>
    </row>
    <row r="34" spans="1:12" ht="12.75">
      <c r="A34">
        <v>0.01</v>
      </c>
      <c r="B34" s="25">
        <v>-2044600.1191495918</v>
      </c>
      <c r="C34" s="25">
        <v>-4162191.5665812697</v>
      </c>
      <c r="D34" s="25">
        <v>-1545172.1111704912</v>
      </c>
      <c r="E34" s="25">
        <v>-4515419.234166561</v>
      </c>
      <c r="F34" s="25">
        <v>4484580.765833439</v>
      </c>
      <c r="G34" s="23">
        <v>-0.5017132482407289</v>
      </c>
      <c r="H34" s="25">
        <v>-9687695.807636678</v>
      </c>
      <c r="I34" s="25">
        <v>-3358256.263333763</v>
      </c>
      <c r="J34" s="25">
        <v>-8828218.381974708</v>
      </c>
      <c r="K34" s="25">
        <v>-1881539.7414935648</v>
      </c>
      <c r="L34" s="23">
        <v>0</v>
      </c>
    </row>
    <row r="35" spans="1:12" ht="12.75">
      <c r="A35" s="9">
        <v>0.02</v>
      </c>
      <c r="B35" s="25">
        <v>-1712177.7535223868</v>
      </c>
      <c r="C35" s="25">
        <v>-3261592.2594241034</v>
      </c>
      <c r="D35" s="25">
        <v>-1347360.428618264</v>
      </c>
      <c r="E35" s="14">
        <v>-3518817.8040990275</v>
      </c>
      <c r="F35" s="25">
        <v>5481182.195900972</v>
      </c>
      <c r="G35" s="23">
        <v>-0.3909797560110031</v>
      </c>
      <c r="H35" s="25">
        <v>-8766257.547771992</v>
      </c>
      <c r="I35" s="25">
        <v>-3023931.344446508</v>
      </c>
      <c r="J35" s="25">
        <v>-7999625.833423534</v>
      </c>
      <c r="K35" s="25">
        <v>-1719406.921138418</v>
      </c>
      <c r="L35" s="23">
        <v>0</v>
      </c>
    </row>
    <row r="36" spans="1:12" ht="12.75">
      <c r="A36">
        <v>0.03</v>
      </c>
      <c r="B36" s="25">
        <v>-1501918.5346532445</v>
      </c>
      <c r="C36" s="25">
        <v>-2725892.791832637</v>
      </c>
      <c r="D36" s="25">
        <v>-1220433.746657562</v>
      </c>
      <c r="E36" s="25">
        <v>-2909326.2977592074</v>
      </c>
      <c r="F36" s="25">
        <v>6090673.702240792</v>
      </c>
      <c r="G36" s="23">
        <v>-0.3232584775288008</v>
      </c>
      <c r="H36" s="25">
        <v>-8236323.919337456</v>
      </c>
      <c r="I36" s="25">
        <v>-2811456.714428428</v>
      </c>
      <c r="J36" s="25">
        <v>-7575820.088206285</v>
      </c>
      <c r="K36" s="25">
        <v>-1595219.059971427</v>
      </c>
      <c r="L36" s="23">
        <v>0</v>
      </c>
    </row>
    <row r="37" spans="1:12" ht="12.75">
      <c r="A37">
        <v>0.04</v>
      </c>
      <c r="B37" s="25">
        <v>-1348474.0493068816</v>
      </c>
      <c r="C37" s="25">
        <v>-2338263.0002523772</v>
      </c>
      <c r="D37" s="25">
        <v>-1122160.2052552048</v>
      </c>
      <c r="E37" s="25">
        <v>-2463226.789543961</v>
      </c>
      <c r="F37" s="25">
        <v>6536773.210456039</v>
      </c>
      <c r="G37" s="23">
        <v>-0.27369186550488456</v>
      </c>
      <c r="H37" s="25">
        <v>-7875438.592236079</v>
      </c>
      <c r="I37" s="25">
        <v>-2668468.688672625</v>
      </c>
      <c r="J37" s="25">
        <v>-7222041.719835655</v>
      </c>
      <c r="K37" s="25">
        <v>-1499059.2437428385</v>
      </c>
      <c r="L37" s="23">
        <v>0</v>
      </c>
    </row>
    <row r="38" spans="1:12" ht="12.75">
      <c r="A38">
        <v>0.05</v>
      </c>
      <c r="B38" s="25">
        <v>-1223562.5573120574</v>
      </c>
      <c r="C38" s="25">
        <v>-2030684.4750536568</v>
      </c>
      <c r="D38" s="25">
        <v>-1042422.8141705192</v>
      </c>
      <c r="E38" s="25">
        <v>-2103650.84047608</v>
      </c>
      <c r="F38" s="25">
        <v>6896349.15952392</v>
      </c>
      <c r="G38" s="23">
        <v>-0.23373898227512</v>
      </c>
      <c r="H38" s="25">
        <v>-7589701.981851156</v>
      </c>
      <c r="I38" s="25">
        <v>-2547600.819739156</v>
      </c>
      <c r="J38" s="25">
        <v>-6977652.655734898</v>
      </c>
      <c r="K38" s="25">
        <v>-1425736.1718317992</v>
      </c>
      <c r="L38" s="23">
        <v>0</v>
      </c>
    </row>
    <row r="39" spans="1:12" ht="12.75">
      <c r="A39">
        <v>0.06</v>
      </c>
      <c r="B39" s="25">
        <v>-1120705.3285688153</v>
      </c>
      <c r="C39" s="25">
        <v>-1776615.5703333076</v>
      </c>
      <c r="D39" s="25">
        <v>-973881.4272932003</v>
      </c>
      <c r="E39" s="25">
        <v>-1804365.1038879945</v>
      </c>
      <c r="F39" s="25">
        <v>7195634.896112006</v>
      </c>
      <c r="G39" s="23">
        <v>-0.2004850115431105</v>
      </c>
      <c r="H39" s="25">
        <v>-7347610.934927589</v>
      </c>
      <c r="I39" s="25">
        <v>-2451722.260072766</v>
      </c>
      <c r="J39" s="25">
        <v>-6757829.54881361</v>
      </c>
      <c r="K39" s="25">
        <v>-1367672.8840370525</v>
      </c>
      <c r="L39" s="23">
        <v>0</v>
      </c>
    </row>
    <row r="40" spans="1:12" ht="12.75">
      <c r="A40">
        <v>0.07</v>
      </c>
      <c r="B40" s="25">
        <v>-1029046.8257645434</v>
      </c>
      <c r="C40" s="25">
        <v>-1559801.8288191631</v>
      </c>
      <c r="D40" s="25">
        <v>-912385.3421356797</v>
      </c>
      <c r="E40" s="25">
        <v>-1548287.4214985434</v>
      </c>
      <c r="F40" s="25">
        <v>7451712.578501457</v>
      </c>
      <c r="G40" s="23">
        <v>-0.17203193572206038</v>
      </c>
      <c r="H40" s="25">
        <v>-7156734.622534939</v>
      </c>
      <c r="I40" s="25">
        <v>-2362842.2055514315</v>
      </c>
      <c r="J40" s="25">
        <v>-6562624.678758302</v>
      </c>
      <c r="K40" s="25">
        <v>-1312604.4499598404</v>
      </c>
      <c r="L40" s="23">
        <v>0</v>
      </c>
    </row>
    <row r="41" spans="1:12" ht="12.75">
      <c r="A41">
        <v>0.08</v>
      </c>
      <c r="B41" s="25">
        <v>-948090.5053711291</v>
      </c>
      <c r="C41" s="25">
        <v>-1366517.3508336293</v>
      </c>
      <c r="D41" s="25">
        <v>-857677.5550599843</v>
      </c>
      <c r="E41" s="25">
        <v>-1324890.1697206404</v>
      </c>
      <c r="F41" s="25">
        <v>7675109.83027936</v>
      </c>
      <c r="G41" s="23">
        <v>-0.1472100188578489</v>
      </c>
      <c r="H41" s="25">
        <v>-6988677.638512439</v>
      </c>
      <c r="I41" s="25">
        <v>-2281666.847715523</v>
      </c>
      <c r="J41" s="25">
        <v>-6408053.7220648285</v>
      </c>
      <c r="K41" s="25">
        <v>-1268758.3243524155</v>
      </c>
      <c r="L41" s="23">
        <v>0</v>
      </c>
    </row>
    <row r="42" spans="1:12" ht="12.75">
      <c r="A42">
        <v>0.09</v>
      </c>
      <c r="B42" s="25">
        <v>-872814.3802990122</v>
      </c>
      <c r="C42" s="25">
        <v>-1191221.377135167</v>
      </c>
      <c r="D42" s="25">
        <v>-806800.8079631331</v>
      </c>
      <c r="E42" s="25">
        <v>-1124507.3702998487</v>
      </c>
      <c r="F42" s="25">
        <v>7875492.629700151</v>
      </c>
      <c r="G42" s="23">
        <v>-0.12494526336664985</v>
      </c>
      <c r="H42" s="25">
        <v>-6834218.988750379</v>
      </c>
      <c r="I42" s="25">
        <v>-2217566.0856440486</v>
      </c>
      <c r="J42" s="25">
        <v>-6268724.781357284</v>
      </c>
      <c r="K42" s="25">
        <v>-1226676.3515271924</v>
      </c>
      <c r="L42" s="23">
        <v>0</v>
      </c>
    </row>
    <row r="43" spans="1:12" ht="12.75">
      <c r="A43">
        <v>0.1</v>
      </c>
      <c r="B43" s="25">
        <v>-805125.1189097185</v>
      </c>
      <c r="C43" s="25">
        <v>-1032290.7645631274</v>
      </c>
      <c r="D43" s="25">
        <v>-760043.8031195839</v>
      </c>
      <c r="E43" s="25">
        <v>-940152.8874760508</v>
      </c>
      <c r="F43" s="25">
        <v>8059847.11252395</v>
      </c>
      <c r="G43" s="23">
        <v>-0.10446143194178341</v>
      </c>
      <c r="H43" s="25">
        <v>-6700657.2096141735</v>
      </c>
      <c r="I43" s="25">
        <v>-2160958.6785350833</v>
      </c>
      <c r="J43" s="25">
        <v>-6142069.603986085</v>
      </c>
      <c r="K43" s="25">
        <v>-1184428.1123170538</v>
      </c>
      <c r="L43" s="23">
        <v>0</v>
      </c>
    </row>
    <row r="44" spans="1:12" ht="12.75">
      <c r="A44">
        <v>0.11</v>
      </c>
      <c r="B44" s="25">
        <v>-743864.7212416073</v>
      </c>
      <c r="C44" s="25">
        <v>-888774.9128622292</v>
      </c>
      <c r="D44" s="25">
        <v>-715863.4060348362</v>
      </c>
      <c r="E44" s="25">
        <v>-769034.7286843456</v>
      </c>
      <c r="F44" s="25">
        <v>8230965.271315655</v>
      </c>
      <c r="G44" s="23">
        <v>-0.08544830318714951</v>
      </c>
      <c r="H44" s="25">
        <v>-6587046.400070477</v>
      </c>
      <c r="I44" s="25">
        <v>-2099463.8496039147</v>
      </c>
      <c r="J44" s="25">
        <v>-6022496.146832077</v>
      </c>
      <c r="K44" s="25">
        <v>-1147090.0825825974</v>
      </c>
      <c r="L44" s="23">
        <v>0</v>
      </c>
    </row>
    <row r="45" spans="1:12" ht="12.75">
      <c r="A45">
        <v>0.12</v>
      </c>
      <c r="B45" s="25">
        <v>-685639.6022529034</v>
      </c>
      <c r="C45" s="25">
        <v>-756719.5361726228</v>
      </c>
      <c r="D45" s="25">
        <v>-675187.0986486187</v>
      </c>
      <c r="E45" s="25">
        <v>-611743.4553626179</v>
      </c>
      <c r="F45" s="25">
        <v>8388256.544637382</v>
      </c>
      <c r="G45" s="23">
        <v>-0.06797149504029087</v>
      </c>
      <c r="H45" s="25">
        <v>-6473245.730769821</v>
      </c>
      <c r="I45" s="25">
        <v>-2039576.172263488</v>
      </c>
      <c r="J45" s="25">
        <v>-5913888.5555847315</v>
      </c>
      <c r="K45" s="25">
        <v>-1108109.0038541353</v>
      </c>
      <c r="L45" s="23">
        <v>0</v>
      </c>
    </row>
    <row r="46" spans="1:12" ht="12.75">
      <c r="A46">
        <v>0.13</v>
      </c>
      <c r="B46" s="25">
        <v>-632262.2376379584</v>
      </c>
      <c r="C46" s="25">
        <v>-633855.38870918</v>
      </c>
      <c r="D46" s="25">
        <v>-637007.5634423274</v>
      </c>
      <c r="E46" s="25">
        <v>-462545.9082087438</v>
      </c>
      <c r="F46" s="25">
        <v>8537454.091791257</v>
      </c>
      <c r="G46" s="23">
        <v>-0.05139398980097153</v>
      </c>
      <c r="H46" s="25">
        <v>-6370377.085128905</v>
      </c>
      <c r="I46" s="25">
        <v>-1985937.8045059394</v>
      </c>
      <c r="J46" s="25">
        <v>-5816865.529037301</v>
      </c>
      <c r="K46" s="25">
        <v>-1071434.8436218905</v>
      </c>
      <c r="L46" s="23">
        <v>0</v>
      </c>
    </row>
    <row r="47" spans="1:12" ht="12.75">
      <c r="A47">
        <v>0.14</v>
      </c>
      <c r="B47" s="25">
        <v>-580981.3538023094</v>
      </c>
      <c r="C47" s="25">
        <v>-517417.19301420724</v>
      </c>
      <c r="D47" s="25">
        <v>-599848.4830675436</v>
      </c>
      <c r="E47" s="25">
        <v>-322364.0876622758</v>
      </c>
      <c r="F47" s="25">
        <v>8677635.912337724</v>
      </c>
      <c r="G47" s="23">
        <v>-0.03581823196247509</v>
      </c>
      <c r="H47" s="25">
        <v>-6270734.956012542</v>
      </c>
      <c r="I47" s="25">
        <v>-1937402.2436607962</v>
      </c>
      <c r="J47" s="25">
        <v>-5715557.6349261105</v>
      </c>
      <c r="K47" s="25">
        <v>-1038225.2662806954</v>
      </c>
      <c r="L47" s="23">
        <v>0</v>
      </c>
    </row>
    <row r="48" spans="1:12" ht="12.75">
      <c r="A48">
        <v>0.15</v>
      </c>
      <c r="B48" s="25">
        <v>-533058.2400569292</v>
      </c>
      <c r="C48" s="25">
        <v>-410282.0020962591</v>
      </c>
      <c r="D48" s="25">
        <v>-564388.1150869058</v>
      </c>
      <c r="E48" s="25">
        <v>-193013.55373815453</v>
      </c>
      <c r="F48" s="25">
        <v>8806986.446261846</v>
      </c>
      <c r="G48" s="23">
        <v>-0.021445950415350502</v>
      </c>
      <c r="H48" s="25">
        <v>-6184901.531181659</v>
      </c>
      <c r="I48" s="25">
        <v>-1886157.5688450497</v>
      </c>
      <c r="J48" s="25">
        <v>-5625706.1327111395</v>
      </c>
      <c r="K48" s="25">
        <v>-1007478.0284611377</v>
      </c>
      <c r="L48" s="23">
        <v>0</v>
      </c>
    </row>
    <row r="49" spans="1:12" ht="12.75">
      <c r="A49">
        <v>0.16</v>
      </c>
      <c r="B49" s="25">
        <v>-486254.19800270436</v>
      </c>
      <c r="C49" s="25">
        <v>-306899.64157346817</v>
      </c>
      <c r="D49" s="25">
        <v>-530850.404512339</v>
      </c>
      <c r="E49" s="25">
        <v>-67629.88183622085</v>
      </c>
      <c r="F49" s="25">
        <v>8932370.11816378</v>
      </c>
      <c r="G49" s="23">
        <v>-0.0075144313151356504</v>
      </c>
      <c r="H49" s="25">
        <v>-6104057.530081643</v>
      </c>
      <c r="I49" s="25">
        <v>-1845500.2101521194</v>
      </c>
      <c r="J49" s="25">
        <v>-5542791.025399861</v>
      </c>
      <c r="K49" s="25">
        <v>-973115.2226641392</v>
      </c>
      <c r="L49" s="23">
        <v>0</v>
      </c>
    </row>
    <row r="50" spans="1:12" ht="12.75">
      <c r="A50">
        <v>0.17</v>
      </c>
      <c r="B50" s="25">
        <v>-442122.2112929914</v>
      </c>
      <c r="C50" s="25">
        <v>-208543.34991595976</v>
      </c>
      <c r="D50" s="25">
        <v>-498222.65209322696</v>
      </c>
      <c r="E50" s="25">
        <v>51181.18196743981</v>
      </c>
      <c r="F50" s="25">
        <v>9051181.181967441</v>
      </c>
      <c r="G50" s="23">
        <v>0.005686797996382201</v>
      </c>
      <c r="H50" s="25">
        <v>-6018908.118552218</v>
      </c>
      <c r="I50" s="25">
        <v>-1807573.8468783053</v>
      </c>
      <c r="J50" s="25">
        <v>-5467074.351034605</v>
      </c>
      <c r="K50" s="25">
        <v>-942716.3664760537</v>
      </c>
      <c r="L50" s="23">
        <v>0</v>
      </c>
    </row>
    <row r="51" spans="1:12" ht="12.75">
      <c r="A51">
        <v>0.18</v>
      </c>
      <c r="B51" s="25">
        <v>-399502.04534381174</v>
      </c>
      <c r="C51" s="25">
        <v>-115306.09463831429</v>
      </c>
      <c r="D51" s="25">
        <v>-466518.44520447444</v>
      </c>
      <c r="E51" s="25">
        <v>164269.89119898624</v>
      </c>
      <c r="F51" s="25">
        <v>9164269.891198987</v>
      </c>
      <c r="G51" s="23">
        <v>0.018252210133220693</v>
      </c>
      <c r="H51" s="25">
        <v>-5941375.627523707</v>
      </c>
      <c r="I51" s="25">
        <v>-1766781.5685332394</v>
      </c>
      <c r="J51" s="25">
        <v>-5394907.599188431</v>
      </c>
      <c r="K51" s="25">
        <v>-911566.154774364</v>
      </c>
      <c r="L51" s="23">
        <v>0</v>
      </c>
    </row>
    <row r="52" spans="1:12" ht="12.75">
      <c r="A52">
        <v>0.19</v>
      </c>
      <c r="B52" s="25">
        <v>-358853.26839548815</v>
      </c>
      <c r="C52" s="25">
        <v>-27473.852814719907</v>
      </c>
      <c r="D52" s="25">
        <v>-436082.9738303526</v>
      </c>
      <c r="E52" s="25">
        <v>276312.47527631547</v>
      </c>
      <c r="F52" s="25">
        <v>9276312.475276316</v>
      </c>
      <c r="G52" s="23">
        <v>0.03070138614181283</v>
      </c>
      <c r="H52" s="25">
        <v>-5870885.964710493</v>
      </c>
      <c r="I52" s="25">
        <v>-1719924.8852298153</v>
      </c>
      <c r="J52" s="25">
        <v>-5324895.532602551</v>
      </c>
      <c r="K52" s="25">
        <v>-883471.7045003197</v>
      </c>
      <c r="L52" s="23">
        <v>0</v>
      </c>
    </row>
    <row r="53" spans="1:12" ht="12.75">
      <c r="A53">
        <v>0.2</v>
      </c>
      <c r="B53" s="25">
        <v>-319652.41736847523</v>
      </c>
      <c r="C53" s="25">
        <v>58395.644785461125</v>
      </c>
      <c r="D53" s="25">
        <v>-406564.0437047666</v>
      </c>
      <c r="E53" s="25">
        <v>382022.7198454941</v>
      </c>
      <c r="F53" s="25">
        <v>9382022.719845494</v>
      </c>
      <c r="G53" s="23">
        <v>0.042446968871721565</v>
      </c>
      <c r="H53" s="25">
        <v>-5805407.386076905</v>
      </c>
      <c r="I53" s="25">
        <v>-1678216.0443259564</v>
      </c>
      <c r="J53" s="25">
        <v>-5263920.037580747</v>
      </c>
      <c r="K53" s="25">
        <v>-855052.7846341145</v>
      </c>
      <c r="L53" s="23">
        <v>0</v>
      </c>
    </row>
    <row r="54" spans="1:12" ht="12.75">
      <c r="A54">
        <v>0.21</v>
      </c>
      <c r="B54" s="25">
        <v>-281970.3670765897</v>
      </c>
      <c r="C54" s="25">
        <v>142246.14399222538</v>
      </c>
      <c r="D54" s="25">
        <v>-377558.6596833414</v>
      </c>
      <c r="E54" s="25">
        <v>482964.7069416374</v>
      </c>
      <c r="F54" s="25">
        <v>9482964.706941636</v>
      </c>
      <c r="G54" s="23">
        <v>0.05366274521573748</v>
      </c>
      <c r="H54" s="25">
        <v>-5738392.372151164</v>
      </c>
      <c r="I54" s="25">
        <v>-1638587.7202681657</v>
      </c>
      <c r="J54" s="25">
        <v>-5199141.426912203</v>
      </c>
      <c r="K54" s="25">
        <v>-828779.4294236108</v>
      </c>
      <c r="L54" s="23">
        <v>0</v>
      </c>
    </row>
    <row r="55" spans="1:12" ht="12.75">
      <c r="A55">
        <v>0.22</v>
      </c>
      <c r="B55" s="25">
        <v>-244992.91220151907</v>
      </c>
      <c r="C55" s="25">
        <v>219930.9526166376</v>
      </c>
      <c r="D55" s="25">
        <v>-348900.9465102911</v>
      </c>
      <c r="E55" s="25">
        <v>581920.9094222358</v>
      </c>
      <c r="F55" s="25">
        <v>9581920.909422236</v>
      </c>
      <c r="G55" s="23">
        <v>0.06465787882469287</v>
      </c>
      <c r="H55" s="25">
        <v>-5673619.815856774</v>
      </c>
      <c r="I55" s="25">
        <v>-1599578.2740514146</v>
      </c>
      <c r="J55" s="25">
        <v>-5134133.541717363</v>
      </c>
      <c r="K55" s="25">
        <v>-799321.0081304814</v>
      </c>
      <c r="L55" s="23">
        <v>0</v>
      </c>
    </row>
    <row r="56" spans="1:12" ht="12.75">
      <c r="A56">
        <v>0.23</v>
      </c>
      <c r="B56" s="25">
        <v>-209435.52968201038</v>
      </c>
      <c r="C56" s="25">
        <v>297670.7945493888</v>
      </c>
      <c r="D56" s="25">
        <v>-321265.8793623013</v>
      </c>
      <c r="E56" s="25">
        <v>676849.6931767445</v>
      </c>
      <c r="F56" s="25">
        <v>9676849.693176745</v>
      </c>
      <c r="G56" s="23">
        <v>0.07520552146408271</v>
      </c>
      <c r="H56" s="25">
        <v>-5605232.706214362</v>
      </c>
      <c r="I56" s="25">
        <v>-1560838.5710007828</v>
      </c>
      <c r="J56" s="25">
        <v>-5073233.809711191</v>
      </c>
      <c r="K56" s="25">
        <v>-775049.087888888</v>
      </c>
      <c r="L56" s="23">
        <v>0</v>
      </c>
    </row>
    <row r="57" spans="1:12" ht="12.75">
      <c r="A57">
        <v>0.24</v>
      </c>
      <c r="B57" s="25">
        <v>-175312.34401888307</v>
      </c>
      <c r="C57" s="25">
        <v>371920.3864535791</v>
      </c>
      <c r="D57" s="25">
        <v>-293830.22136285703</v>
      </c>
      <c r="E57" s="25">
        <v>767956.8525127952</v>
      </c>
      <c r="F57" s="25">
        <v>9767956.852512795</v>
      </c>
      <c r="G57" s="23">
        <v>0.08532853916808836</v>
      </c>
      <c r="H57" s="25">
        <v>-5548035.602745687</v>
      </c>
      <c r="I57" s="25">
        <v>-1521527.09471993</v>
      </c>
      <c r="J57" s="25">
        <v>-5009753.266884362</v>
      </c>
      <c r="K57" s="25">
        <v>-748600.996723937</v>
      </c>
      <c r="L57" s="23">
        <v>0</v>
      </c>
    </row>
    <row r="58" spans="1:12" ht="12.75">
      <c r="A58">
        <v>0.25</v>
      </c>
      <c r="B58" s="25">
        <v>-141392.85420979655</v>
      </c>
      <c r="C58" s="25">
        <v>444179.56584766967</v>
      </c>
      <c r="D58" s="25">
        <v>-267182.8139421101</v>
      </c>
      <c r="E58" s="25">
        <v>857191.3184814594</v>
      </c>
      <c r="F58" s="25">
        <v>9857191.318481458</v>
      </c>
      <c r="G58" s="23">
        <v>0.09524347983127328</v>
      </c>
      <c r="H58" s="25">
        <v>-5485154.370340964</v>
      </c>
      <c r="I58" s="25">
        <v>-1488534.528073748</v>
      </c>
      <c r="J58" s="25">
        <v>-4949617.495329001</v>
      </c>
      <c r="K58" s="25">
        <v>-722429.1704278542</v>
      </c>
      <c r="L58" s="23">
        <v>0</v>
      </c>
    </row>
    <row r="59" spans="1:12" ht="12.75">
      <c r="A59">
        <v>0.26</v>
      </c>
      <c r="B59" s="25">
        <v>-108554.77818352915</v>
      </c>
      <c r="C59" s="25">
        <v>513049.8309454741</v>
      </c>
      <c r="D59" s="25">
        <v>-240797.73734673654</v>
      </c>
      <c r="E59" s="25">
        <v>943205.1499012553</v>
      </c>
      <c r="F59" s="25">
        <v>9943205.149901256</v>
      </c>
      <c r="G59" s="23">
        <v>0.10480057221125058</v>
      </c>
      <c r="H59" s="25">
        <v>-5432323.003624027</v>
      </c>
      <c r="I59" s="25">
        <v>-1452885.9432824207</v>
      </c>
      <c r="J59" s="25">
        <v>-4891367.080092771</v>
      </c>
      <c r="K59" s="25">
        <v>-698319.1971084584</v>
      </c>
      <c r="L59" s="23">
        <v>0</v>
      </c>
    </row>
    <row r="60" spans="1:12" ht="12.75">
      <c r="A60">
        <v>0.27</v>
      </c>
      <c r="B60" s="25">
        <v>-76427.64381018838</v>
      </c>
      <c r="C60" s="25">
        <v>581891.1180061303</v>
      </c>
      <c r="D60" s="25">
        <v>-215194.71035767277</v>
      </c>
      <c r="E60" s="25">
        <v>1029900.0105923291</v>
      </c>
      <c r="F60" s="25">
        <v>10029900.01059233</v>
      </c>
      <c r="G60" s="23">
        <v>0.11443333451025879</v>
      </c>
      <c r="H60" s="25">
        <v>-5384476.553916435</v>
      </c>
      <c r="I60" s="25">
        <v>-1420758.9181961291</v>
      </c>
      <c r="J60" s="25">
        <v>-4836789.518096046</v>
      </c>
      <c r="K60" s="25">
        <v>-674492.5741382443</v>
      </c>
      <c r="L60" s="23">
        <v>0</v>
      </c>
    </row>
    <row r="61" spans="1:12" ht="12.75">
      <c r="A61">
        <v>0.28</v>
      </c>
      <c r="B61" s="25">
        <v>-44832.34300870257</v>
      </c>
      <c r="C61" s="25">
        <v>648106.7606208234</v>
      </c>
      <c r="D61" s="25">
        <v>-190137.3747857866</v>
      </c>
      <c r="E61" s="25">
        <v>1113221.9353641751</v>
      </c>
      <c r="F61" s="25">
        <v>10113221.935364176</v>
      </c>
      <c r="G61" s="23">
        <v>0.12369132615157502</v>
      </c>
      <c r="H61" s="25">
        <v>-5337314.163800507</v>
      </c>
      <c r="I61" s="25">
        <v>-1388785.9048102684</v>
      </c>
      <c r="J61" s="25">
        <v>-4779668.396730424</v>
      </c>
      <c r="K61" s="25">
        <v>-651884.9367769511</v>
      </c>
      <c r="L61" s="23">
        <v>0</v>
      </c>
    </row>
    <row r="62" spans="1:12" ht="12.75">
      <c r="A62">
        <v>0.29</v>
      </c>
      <c r="B62" s="25">
        <v>-13617.310124079015</v>
      </c>
      <c r="C62" s="25">
        <v>712030.9773556859</v>
      </c>
      <c r="D62" s="25">
        <v>-164643.5882054977</v>
      </c>
      <c r="E62" s="25">
        <v>1193790.3354338165</v>
      </c>
      <c r="F62" s="25">
        <v>10193790.335433817</v>
      </c>
      <c r="G62" s="23">
        <v>0.1326433706037574</v>
      </c>
      <c r="H62" s="25">
        <v>-5293030.197978458</v>
      </c>
      <c r="I62" s="25">
        <v>-1358170.5857676854</v>
      </c>
      <c r="J62" s="25">
        <v>-4727843.693735542</v>
      </c>
      <c r="K62" s="25">
        <v>-631517.5262841578</v>
      </c>
      <c r="L62" s="23">
        <v>0</v>
      </c>
    </row>
    <row r="63" spans="1:12" ht="12.75">
      <c r="A63">
        <v>0.3</v>
      </c>
      <c r="B63" s="25">
        <v>16579.061468347907</v>
      </c>
      <c r="C63" s="25">
        <v>774959.8499692464</v>
      </c>
      <c r="D63" s="25">
        <v>-140162.87343976757</v>
      </c>
      <c r="E63" s="25">
        <v>1273216.5914534102</v>
      </c>
      <c r="F63" s="25">
        <v>10273216.59145341</v>
      </c>
      <c r="G63" s="23">
        <v>0.14146851016149</v>
      </c>
      <c r="H63" s="25">
        <v>-5246035.80888397</v>
      </c>
      <c r="I63" s="25">
        <v>-1326478.1686550924</v>
      </c>
      <c r="J63" s="25">
        <v>-4672175.984092928</v>
      </c>
      <c r="K63" s="25">
        <v>-610327.813536218</v>
      </c>
      <c r="L63" s="23">
        <v>0</v>
      </c>
    </row>
    <row r="64" spans="1:12" ht="12.75">
      <c r="A64">
        <v>0.31</v>
      </c>
      <c r="B64" s="25">
        <v>45931.97301218938</v>
      </c>
      <c r="C64" s="25">
        <v>836340.2608746123</v>
      </c>
      <c r="D64" s="25">
        <v>-116175.92275995715</v>
      </c>
      <c r="E64" s="25">
        <v>1351632.829818769</v>
      </c>
      <c r="F64" s="25">
        <v>10351632.829818768</v>
      </c>
      <c r="G64" s="23">
        <v>0.15018142553541877</v>
      </c>
      <c r="H64" s="25">
        <v>-5199327.480138653</v>
      </c>
      <c r="I64" s="25">
        <v>-1300993.1276368203</v>
      </c>
      <c r="J64" s="25">
        <v>-4628674.064807695</v>
      </c>
      <c r="K64" s="25">
        <v>-588069.7645033321</v>
      </c>
      <c r="L64" s="23">
        <v>0</v>
      </c>
    </row>
    <row r="65" spans="1:12" ht="12.75">
      <c r="A65">
        <v>0.32</v>
      </c>
      <c r="B65" s="25">
        <v>75083.71060455404</v>
      </c>
      <c r="C65" s="25">
        <v>896891.5610347288</v>
      </c>
      <c r="D65" s="25">
        <v>-91920.67040738877</v>
      </c>
      <c r="E65" s="25">
        <v>1428763.8637644171</v>
      </c>
      <c r="F65" s="25">
        <v>10428763.863764416</v>
      </c>
      <c r="G65" s="23">
        <v>0.15875154041826856</v>
      </c>
      <c r="H65" s="25">
        <v>-5157772.389566037</v>
      </c>
      <c r="I65" s="25">
        <v>-1269725.5584055823</v>
      </c>
      <c r="J65" s="25">
        <v>-4581337.696692665</v>
      </c>
      <c r="K65" s="25">
        <v>-564177.1278477318</v>
      </c>
      <c r="L65" s="23">
        <v>0</v>
      </c>
    </row>
    <row r="66" spans="1:12" ht="12.75">
      <c r="A66">
        <v>0.33</v>
      </c>
      <c r="B66" s="25">
        <v>103687.76988941443</v>
      </c>
      <c r="C66" s="25">
        <v>954817.0071637932</v>
      </c>
      <c r="D66" s="25">
        <v>-68197.52317442943</v>
      </c>
      <c r="E66" s="25">
        <v>1503442.2436430526</v>
      </c>
      <c r="F66" s="25">
        <v>10503442.243643053</v>
      </c>
      <c r="G66" s="23">
        <v>0.1670491381825614</v>
      </c>
      <c r="H66" s="25">
        <v>-5116523.028998546</v>
      </c>
      <c r="I66" s="25">
        <v>-1240729.6034766987</v>
      </c>
      <c r="J66" s="25">
        <v>-4532375.318474115</v>
      </c>
      <c r="K66" s="25">
        <v>-543467.6081888811</v>
      </c>
      <c r="L66" s="23">
        <v>0</v>
      </c>
    </row>
    <row r="67" spans="1:12" ht="12.75">
      <c r="A67">
        <v>0.34</v>
      </c>
      <c r="B67" s="25">
        <v>132030.45863308414</v>
      </c>
      <c r="C67" s="25">
        <v>1012763.2152380078</v>
      </c>
      <c r="D67" s="25">
        <v>-44440.05763014051</v>
      </c>
      <c r="E67" s="25">
        <v>1575075.623793174</v>
      </c>
      <c r="F67" s="25">
        <v>10575075.623793174</v>
      </c>
      <c r="G67" s="23">
        <v>0.175008402643686</v>
      </c>
      <c r="H67" s="25">
        <v>-5071959.625670268</v>
      </c>
      <c r="I67" s="25">
        <v>-1216262.18006476</v>
      </c>
      <c r="J67" s="25">
        <v>-4484377.327112232</v>
      </c>
      <c r="K67" s="25">
        <v>-523105.80695084215</v>
      </c>
      <c r="L67" s="23">
        <v>0</v>
      </c>
    </row>
    <row r="68" spans="1:12" ht="12.75">
      <c r="A68">
        <v>0.35</v>
      </c>
      <c r="B68" s="25">
        <v>160316.68431345295</v>
      </c>
      <c r="C68" s="25">
        <v>1068673.9327836158</v>
      </c>
      <c r="D68" s="25">
        <v>-20981.444237885742</v>
      </c>
      <c r="E68" s="25">
        <v>1646690.4808486956</v>
      </c>
      <c r="F68" s="25">
        <v>10646690.480848696</v>
      </c>
      <c r="G68" s="23">
        <v>0.18296560898318842</v>
      </c>
      <c r="H68" s="25">
        <v>-5029653.937651718</v>
      </c>
      <c r="I68" s="25">
        <v>-1189357.6820333882</v>
      </c>
      <c r="J68" s="25">
        <v>-4441066.222392148</v>
      </c>
      <c r="K68" s="25">
        <v>-502247.90692444245</v>
      </c>
      <c r="L68" s="23">
        <v>0</v>
      </c>
    </row>
    <row r="69" spans="1:12" ht="12.75">
      <c r="A69">
        <v>0.36</v>
      </c>
      <c r="B69" s="25">
        <v>187791.63188129012</v>
      </c>
      <c r="C69" s="25">
        <v>1124896.2090681037</v>
      </c>
      <c r="D69" s="25">
        <v>2088.768668470964</v>
      </c>
      <c r="E69" s="25">
        <v>1719104.174282555</v>
      </c>
      <c r="F69" s="25">
        <v>10719104.174282555</v>
      </c>
      <c r="G69" s="23">
        <v>0.19101157492028387</v>
      </c>
      <c r="H69" s="25">
        <v>-4992888.515303132</v>
      </c>
      <c r="I69" s="25">
        <v>-1159828.5792784214</v>
      </c>
      <c r="J69" s="25">
        <v>-4399653.88121096</v>
      </c>
      <c r="K69" s="25">
        <v>-477916.3826941799</v>
      </c>
      <c r="L69" s="23">
        <v>0</v>
      </c>
    </row>
    <row r="70" spans="1:12" ht="12.75">
      <c r="A70">
        <v>0.37</v>
      </c>
      <c r="B70" s="25">
        <v>215623.28890533932</v>
      </c>
      <c r="C70" s="25">
        <v>1180998.2035719212</v>
      </c>
      <c r="D70" s="25">
        <v>25170.001431448985</v>
      </c>
      <c r="E70" s="25">
        <v>1790995.9620570932</v>
      </c>
      <c r="F70" s="25">
        <v>10790995.962057093</v>
      </c>
      <c r="G70" s="23">
        <v>0.19899955133967703</v>
      </c>
      <c r="H70" s="25">
        <v>-4951998.305683232</v>
      </c>
      <c r="I70" s="25">
        <v>-1132601.0924273734</v>
      </c>
      <c r="J70" s="25">
        <v>-4348106.13972344</v>
      </c>
      <c r="K70" s="25">
        <v>-455102.59340484976</v>
      </c>
      <c r="L70" s="23">
        <v>0</v>
      </c>
    </row>
    <row r="71" spans="1:12" ht="12.75">
      <c r="A71">
        <v>0.38</v>
      </c>
      <c r="B71" s="25">
        <v>242582.7343528401</v>
      </c>
      <c r="C71" s="25">
        <v>1234923.9957980453</v>
      </c>
      <c r="D71" s="25">
        <v>47915.41416977763</v>
      </c>
      <c r="E71" s="25">
        <v>1861019.8897304677</v>
      </c>
      <c r="F71" s="25">
        <v>10861019.889730468</v>
      </c>
      <c r="G71" s="23">
        <v>0.20677998774782974</v>
      </c>
      <c r="H71" s="25">
        <v>-4910959.9483121345</v>
      </c>
      <c r="I71" s="25">
        <v>-1106952.5209824063</v>
      </c>
      <c r="J71" s="25">
        <v>-4297777.542813162</v>
      </c>
      <c r="K71" s="25">
        <v>-435824.185991496</v>
      </c>
      <c r="L71" s="23">
        <v>0</v>
      </c>
    </row>
    <row r="72" spans="1:12" ht="12.75">
      <c r="A72">
        <v>0.39</v>
      </c>
      <c r="B72" s="25">
        <v>269480.88636945654</v>
      </c>
      <c r="C72" s="25">
        <v>1288173.032040873</v>
      </c>
      <c r="D72" s="25">
        <v>70746.97087339332</v>
      </c>
      <c r="E72" s="25">
        <v>1930624.2430301355</v>
      </c>
      <c r="F72" s="25">
        <v>10930624.243030135</v>
      </c>
      <c r="G72" s="23">
        <v>0.21451380478112614</v>
      </c>
      <c r="H72" s="25">
        <v>-4870544.160080102</v>
      </c>
      <c r="I72" s="25">
        <v>-1081116.1107581835</v>
      </c>
      <c r="J72" s="25">
        <v>-4253183.9759801645</v>
      </c>
      <c r="K72" s="25">
        <v>-415333.7296120384</v>
      </c>
      <c r="L72" s="23">
        <v>0</v>
      </c>
    </row>
    <row r="73" spans="1:12" ht="12.75">
      <c r="A73">
        <v>0.4</v>
      </c>
      <c r="B73" s="25">
        <v>295787.4484623876</v>
      </c>
      <c r="C73" s="25">
        <v>1340854.8235611068</v>
      </c>
      <c r="D73" s="25">
        <v>93284.2576156447</v>
      </c>
      <c r="E73" s="25">
        <v>1998234.1982172527</v>
      </c>
      <c r="F73" s="25">
        <v>10998234.198217254</v>
      </c>
      <c r="G73" s="23">
        <v>0.2220260220241392</v>
      </c>
      <c r="H73" s="25">
        <v>-4839470.339522857</v>
      </c>
      <c r="I73" s="25">
        <v>-1057184.553820966</v>
      </c>
      <c r="J73" s="25">
        <v>-4206349.083884154</v>
      </c>
      <c r="K73" s="25">
        <v>-394537.58563997445</v>
      </c>
      <c r="L73" s="23">
        <v>0</v>
      </c>
    </row>
    <row r="74" spans="1:12" ht="12.75">
      <c r="A74">
        <v>0.41</v>
      </c>
      <c r="B74" s="25">
        <v>322068.68350038124</v>
      </c>
      <c r="C74" s="25">
        <v>1393415.6798938806</v>
      </c>
      <c r="D74" s="25">
        <v>115898.96912922515</v>
      </c>
      <c r="E74" s="25">
        <v>2066730.8987142227</v>
      </c>
      <c r="F74" s="25">
        <v>11066730.898714224</v>
      </c>
      <c r="G74" s="23">
        <v>0.22963676652380252</v>
      </c>
      <c r="H74" s="25">
        <v>-4808836.342791483</v>
      </c>
      <c r="I74" s="25">
        <v>-1031255.5766242989</v>
      </c>
      <c r="J74" s="25">
        <v>-4172454.257541058</v>
      </c>
      <c r="K74" s="25">
        <v>-374707.86514442496</v>
      </c>
      <c r="L74" s="23">
        <v>0</v>
      </c>
    </row>
    <row r="75" spans="1:12" ht="12.75">
      <c r="A75">
        <v>0.42</v>
      </c>
      <c r="B75" s="25">
        <v>348377.7504130779</v>
      </c>
      <c r="C75" s="25">
        <v>1444787.9391108095</v>
      </c>
      <c r="D75" s="25">
        <v>138628.34285138556</v>
      </c>
      <c r="E75" s="25">
        <v>2132938.6608035043</v>
      </c>
      <c r="F75" s="25">
        <v>11132938.660803504</v>
      </c>
      <c r="G75" s="23">
        <v>0.2369931845337227</v>
      </c>
      <c r="H75" s="25">
        <v>-4777178.857678934</v>
      </c>
      <c r="I75" s="25">
        <v>-1005537.6688820327</v>
      </c>
      <c r="J75" s="25">
        <v>-4128505.395009127</v>
      </c>
      <c r="K75" s="25">
        <v>-354808.17700445506</v>
      </c>
      <c r="L75" s="23">
        <v>0</v>
      </c>
    </row>
    <row r="76" spans="1:12" ht="12.75">
      <c r="A76">
        <v>0.43</v>
      </c>
      <c r="B76" s="25">
        <v>374188.1564111654</v>
      </c>
      <c r="C76" s="25">
        <v>1495649.3984911353</v>
      </c>
      <c r="D76" s="25">
        <v>160965.2567246519</v>
      </c>
      <c r="E76" s="25">
        <v>2199111.4772693245</v>
      </c>
      <c r="F76" s="25">
        <v>11199111.477269325</v>
      </c>
      <c r="G76" s="23">
        <v>0.24434571969659158</v>
      </c>
      <c r="H76" s="25">
        <v>-4741632.192783331</v>
      </c>
      <c r="I76" s="25">
        <v>-980597.2807170065</v>
      </c>
      <c r="J76" s="25">
        <v>-4083855.1004681825</v>
      </c>
      <c r="K76" s="25">
        <v>-334820.3080111388</v>
      </c>
      <c r="L76" s="23">
        <v>0</v>
      </c>
    </row>
    <row r="77" spans="1:12" ht="12.75">
      <c r="A77">
        <v>0.44</v>
      </c>
      <c r="B77" s="25">
        <v>399777.83422287554</v>
      </c>
      <c r="C77" s="25">
        <v>1546592.7440151516</v>
      </c>
      <c r="D77" s="25">
        <v>183387.4255968877</v>
      </c>
      <c r="E77" s="25">
        <v>2265216.317097148</v>
      </c>
      <c r="F77" s="25">
        <v>11265216.317097146</v>
      </c>
      <c r="G77" s="23">
        <v>0.25169070189968307</v>
      </c>
      <c r="H77" s="25">
        <v>-4710140.015514052</v>
      </c>
      <c r="I77" s="25">
        <v>-953326.1809189531</v>
      </c>
      <c r="J77" s="25">
        <v>-4036530.16875408</v>
      </c>
      <c r="K77" s="25">
        <v>-314141.26972493797</v>
      </c>
      <c r="L77" s="23">
        <v>0</v>
      </c>
    </row>
    <row r="78" spans="1:12" ht="12.75">
      <c r="A78">
        <v>0.45</v>
      </c>
      <c r="B78" s="25">
        <v>425079.4947332218</v>
      </c>
      <c r="C78" s="25">
        <v>1595887.8688398697</v>
      </c>
      <c r="D78" s="25">
        <v>205967.17804424636</v>
      </c>
      <c r="E78" s="25">
        <v>2330000.7137001483</v>
      </c>
      <c r="F78" s="25">
        <v>11330000.713700147</v>
      </c>
      <c r="G78" s="23">
        <v>0.25888896818890533</v>
      </c>
      <c r="H78" s="25">
        <v>-4679283.917528372</v>
      </c>
      <c r="I78" s="25">
        <v>-926984.4389500425</v>
      </c>
      <c r="J78" s="25">
        <v>-3996676.8035168205</v>
      </c>
      <c r="K78" s="25">
        <v>-293285.3259931548</v>
      </c>
      <c r="L78" s="23">
        <v>0</v>
      </c>
    </row>
    <row r="79" spans="1:12" ht="12.75">
      <c r="A79">
        <v>0.46</v>
      </c>
      <c r="B79" s="25">
        <v>450563.67751604423</v>
      </c>
      <c r="C79" s="25">
        <v>1645762.070963957</v>
      </c>
      <c r="D79" s="25">
        <v>227907.23903740777</v>
      </c>
      <c r="E79" s="25">
        <v>2394539.721922957</v>
      </c>
      <c r="F79" s="25">
        <v>11394539.721922958</v>
      </c>
      <c r="G79" s="23">
        <v>0.2660599691025508</v>
      </c>
      <c r="H79" s="25">
        <v>-4649812.959118287</v>
      </c>
      <c r="I79" s="25">
        <v>-898569.4853526168</v>
      </c>
      <c r="J79" s="25">
        <v>-3958434.7853518953</v>
      </c>
      <c r="K79" s="25">
        <v>-270572.6937801679</v>
      </c>
      <c r="L79" s="23">
        <v>0</v>
      </c>
    </row>
    <row r="80" spans="1:12" ht="12.75">
      <c r="A80">
        <v>0.47</v>
      </c>
      <c r="B80" s="25">
        <v>476014.2521154378</v>
      </c>
      <c r="C80" s="25">
        <v>1695451.9098445645</v>
      </c>
      <c r="D80" s="25">
        <v>250444.55433585445</v>
      </c>
      <c r="E80" s="25">
        <v>2458076.8723632703</v>
      </c>
      <c r="F80" s="25">
        <v>11458076.872363271</v>
      </c>
      <c r="G80" s="23">
        <v>0.27311965248480785</v>
      </c>
      <c r="H80" s="25">
        <v>-4618205.8720884</v>
      </c>
      <c r="I80" s="25">
        <v>-869737.0817345659</v>
      </c>
      <c r="J80" s="25">
        <v>-3921646.1765237157</v>
      </c>
      <c r="K80" s="25">
        <v>-251940.11798994432</v>
      </c>
      <c r="L80" s="23">
        <v>0</v>
      </c>
    </row>
    <row r="81" spans="1:12" ht="12.75">
      <c r="A81">
        <v>0.48</v>
      </c>
      <c r="B81" s="25">
        <v>500945.04629616905</v>
      </c>
      <c r="C81" s="25">
        <v>1744219.0107971933</v>
      </c>
      <c r="D81" s="25">
        <v>272739.28536611906</v>
      </c>
      <c r="E81" s="25">
        <v>2521766.438297802</v>
      </c>
      <c r="F81" s="25">
        <v>11521766.438297803</v>
      </c>
      <c r="G81" s="23">
        <v>0.280196270921978</v>
      </c>
      <c r="H81" s="25">
        <v>-4583836.62418458</v>
      </c>
      <c r="I81" s="25">
        <v>-843324.722027066</v>
      </c>
      <c r="J81" s="25">
        <v>-3878920.577115876</v>
      </c>
      <c r="K81" s="25">
        <v>-230892.3785706749</v>
      </c>
      <c r="L81" s="23">
        <v>0</v>
      </c>
    </row>
    <row r="82" spans="1:12" ht="12.75">
      <c r="A82">
        <v>0.49</v>
      </c>
      <c r="B82" s="25">
        <v>526299.2798024528</v>
      </c>
      <c r="C82" s="25">
        <v>1792581.1944603235</v>
      </c>
      <c r="D82" s="25">
        <v>294959.06971075427</v>
      </c>
      <c r="E82" s="25">
        <v>2586203.2348202276</v>
      </c>
      <c r="F82" s="25">
        <v>11586203.234820226</v>
      </c>
      <c r="G82" s="23">
        <v>0.2873559149800253</v>
      </c>
      <c r="H82" s="25">
        <v>-4553286.748940672</v>
      </c>
      <c r="I82" s="25">
        <v>-816396.5113693918</v>
      </c>
      <c r="J82" s="25">
        <v>-3835823.7089927713</v>
      </c>
      <c r="K82" s="25">
        <v>-207186.81727174434</v>
      </c>
      <c r="L82" s="23">
        <v>0</v>
      </c>
    </row>
    <row r="83" spans="1:12" ht="12.75">
      <c r="A83">
        <v>0.5</v>
      </c>
      <c r="B83" s="25">
        <v>550836.5666711694</v>
      </c>
      <c r="C83" s="25">
        <v>1840580.6028116224</v>
      </c>
      <c r="D83" s="25">
        <v>317057.8224445798</v>
      </c>
      <c r="E83" s="25">
        <v>2650119.0669150646</v>
      </c>
      <c r="F83" s="25">
        <v>11650119.066915065</v>
      </c>
      <c r="G83" s="23">
        <v>0.29445767410167384</v>
      </c>
      <c r="H83" s="25">
        <v>-4525096.399520192</v>
      </c>
      <c r="I83" s="25">
        <v>-788438.4566942118</v>
      </c>
      <c r="J83" s="25">
        <v>-3799774.6309705228</v>
      </c>
      <c r="K83" s="25">
        <v>-187465.81287470265</v>
      </c>
      <c r="L83" s="23">
        <v>0</v>
      </c>
    </row>
    <row r="84" spans="1:12" ht="12.75">
      <c r="A84">
        <v>0.51</v>
      </c>
      <c r="B84" s="25">
        <v>575647.5034503778</v>
      </c>
      <c r="C84" s="25">
        <v>1888372.964833505</v>
      </c>
      <c r="D84" s="25">
        <v>339843.379662458</v>
      </c>
      <c r="E84" s="25">
        <v>2712741.4697511094</v>
      </c>
      <c r="F84" s="25">
        <v>11712741.469751108</v>
      </c>
      <c r="G84" s="23">
        <v>0.30141571886123436</v>
      </c>
      <c r="H84" s="25">
        <v>-4497108.229608888</v>
      </c>
      <c r="I84" s="25">
        <v>-762594.5679782641</v>
      </c>
      <c r="J84" s="25">
        <v>-3762352.2090992364</v>
      </c>
      <c r="K84" s="25">
        <v>-165910.8646398105</v>
      </c>
      <c r="L84" s="23">
        <v>0</v>
      </c>
    </row>
    <row r="85" spans="1:12" ht="12.75">
      <c r="A85">
        <v>0.52</v>
      </c>
      <c r="B85" s="25">
        <v>600413.1677395591</v>
      </c>
      <c r="C85" s="25">
        <v>1936546.9507104058</v>
      </c>
      <c r="D85" s="25">
        <v>362541.94265471416</v>
      </c>
      <c r="E85" s="25">
        <v>2777109.551483742</v>
      </c>
      <c r="F85" s="25">
        <v>11777109.551483743</v>
      </c>
      <c r="G85" s="23">
        <v>0.308567727942638</v>
      </c>
      <c r="H85" s="25">
        <v>-4471017.99950627</v>
      </c>
      <c r="I85" s="25">
        <v>-736964.9371969082</v>
      </c>
      <c r="J85" s="25">
        <v>-3721957.857327317</v>
      </c>
      <c r="K85" s="25">
        <v>-144917.58892696636</v>
      </c>
      <c r="L85" s="23">
        <v>0</v>
      </c>
    </row>
    <row r="86" spans="1:12" ht="12.75">
      <c r="A86">
        <v>0.53</v>
      </c>
      <c r="B86" s="25">
        <v>625885.6066394104</v>
      </c>
      <c r="C86" s="25">
        <v>1983097.0426793934</v>
      </c>
      <c r="D86" s="25">
        <v>384995.34051632544</v>
      </c>
      <c r="E86" s="25">
        <v>2840910.5478858743</v>
      </c>
      <c r="F86" s="25">
        <v>11840910.547885874</v>
      </c>
      <c r="G86" s="23">
        <v>0.31565672754287494</v>
      </c>
      <c r="H86" s="25">
        <v>-4444041.704404788</v>
      </c>
      <c r="I86" s="25">
        <v>-709164.2258824983</v>
      </c>
      <c r="J86" s="25">
        <v>-3680109.758482002</v>
      </c>
      <c r="K86" s="25">
        <v>-124828.63957839085</v>
      </c>
      <c r="L86" s="23">
        <v>0</v>
      </c>
    </row>
    <row r="87" spans="1:12" ht="12.75">
      <c r="A87">
        <v>0.54</v>
      </c>
      <c r="B87" s="25">
        <v>650269.0978346731</v>
      </c>
      <c r="C87" s="25">
        <v>2031133.6914725588</v>
      </c>
      <c r="D87" s="25">
        <v>408304.7992448506</v>
      </c>
      <c r="E87" s="25">
        <v>2904304.1799549093</v>
      </c>
      <c r="F87" s="25">
        <v>11904304.179954909</v>
      </c>
      <c r="G87" s="23">
        <v>0.32270046443943434</v>
      </c>
      <c r="H87" s="25">
        <v>-4416756.82683173</v>
      </c>
      <c r="I87" s="25">
        <v>-687304.6734453621</v>
      </c>
      <c r="J87" s="25">
        <v>-3641137.250784554</v>
      </c>
      <c r="K87" s="25">
        <v>-104060.09638198664</v>
      </c>
      <c r="L87" s="23">
        <v>0</v>
      </c>
    </row>
    <row r="88" spans="1:12" ht="12.75">
      <c r="A88">
        <v>0.55</v>
      </c>
      <c r="B88" s="25">
        <v>674888.9762168509</v>
      </c>
      <c r="C88" s="25">
        <v>2077985.6219141395</v>
      </c>
      <c r="D88" s="25">
        <v>431446.35716938664</v>
      </c>
      <c r="E88" s="25">
        <v>2967182.580890558</v>
      </c>
      <c r="F88" s="25">
        <v>11967182.580890559</v>
      </c>
      <c r="G88" s="23">
        <v>0.3296869534322842</v>
      </c>
      <c r="H88" s="25">
        <v>-4391100.759781694</v>
      </c>
      <c r="I88" s="25">
        <v>-659717.789161098</v>
      </c>
      <c r="J88" s="25">
        <v>-3601260.8309774124</v>
      </c>
      <c r="K88" s="25">
        <v>-85849.02862399163</v>
      </c>
      <c r="L88" s="23">
        <v>0</v>
      </c>
    </row>
    <row r="89" spans="1:12" ht="12.75">
      <c r="A89">
        <v>0.56</v>
      </c>
      <c r="B89" s="25">
        <v>699579.697524572</v>
      </c>
      <c r="C89" s="25">
        <v>2124540.813798769</v>
      </c>
      <c r="D89" s="25">
        <v>454235.8948255878</v>
      </c>
      <c r="E89" s="25">
        <v>3030381.260084966</v>
      </c>
      <c r="F89" s="25">
        <v>12030381.260084966</v>
      </c>
      <c r="G89" s="23">
        <v>0.33670902889832954</v>
      </c>
      <c r="H89" s="25">
        <v>-4367623.689508356</v>
      </c>
      <c r="I89" s="25">
        <v>-637071.5383171047</v>
      </c>
      <c r="J89" s="25">
        <v>-3560966.560285034</v>
      </c>
      <c r="K89" s="25">
        <v>-63674.47391611549</v>
      </c>
      <c r="L89" s="23">
        <v>0</v>
      </c>
    </row>
    <row r="90" spans="1:12" ht="12.75">
      <c r="A90">
        <v>0.57</v>
      </c>
      <c r="B90" s="25">
        <v>724635.1017719567</v>
      </c>
      <c r="C90" s="25">
        <v>2171247.3597048144</v>
      </c>
      <c r="D90" s="25">
        <v>477076.4506197153</v>
      </c>
      <c r="E90" s="25">
        <v>3093272.6451923326</v>
      </c>
      <c r="F90" s="25">
        <v>12093272.645192333</v>
      </c>
      <c r="G90" s="23">
        <v>0.34369696057692584</v>
      </c>
      <c r="H90" s="25">
        <v>-4344086.734295046</v>
      </c>
      <c r="I90" s="25">
        <v>-613423.0641699773</v>
      </c>
      <c r="J90" s="25">
        <v>-3520895.519507007</v>
      </c>
      <c r="K90" s="25">
        <v>-40259.905506942116</v>
      </c>
      <c r="L90" s="23">
        <v>0</v>
      </c>
    </row>
    <row r="91" spans="1:12" ht="12.75">
      <c r="A91">
        <v>0.58</v>
      </c>
      <c r="B91" s="25">
        <v>749359.3377411793</v>
      </c>
      <c r="C91" s="25">
        <v>2217943.305971895</v>
      </c>
      <c r="D91" s="25">
        <v>500589.4186708153</v>
      </c>
      <c r="E91" s="25">
        <v>3156699.4933523796</v>
      </c>
      <c r="F91" s="25">
        <v>12156699.49335238</v>
      </c>
      <c r="G91" s="23">
        <v>0.3507443881502644</v>
      </c>
      <c r="H91" s="25">
        <v>-4318507.858290702</v>
      </c>
      <c r="I91" s="25">
        <v>-587485.3186157605</v>
      </c>
      <c r="J91" s="25">
        <v>-3481527.6788735706</v>
      </c>
      <c r="K91" s="25">
        <v>-17451.98049094692</v>
      </c>
      <c r="L91" s="23">
        <v>0</v>
      </c>
    </row>
    <row r="92" spans="1:12" ht="12.75">
      <c r="A92">
        <v>0.59</v>
      </c>
      <c r="B92" s="25">
        <v>774235.985038923</v>
      </c>
      <c r="C92" s="25">
        <v>2264708.879617921</v>
      </c>
      <c r="D92" s="25">
        <v>523943.4823094618</v>
      </c>
      <c r="E92" s="25">
        <v>3218881.7692970433</v>
      </c>
      <c r="F92" s="25">
        <v>12218881.769297043</v>
      </c>
      <c r="G92" s="23">
        <v>0.3576535299218937</v>
      </c>
      <c r="H92" s="25">
        <v>-4292993.570816791</v>
      </c>
      <c r="I92" s="25">
        <v>-560430.9874321253</v>
      </c>
      <c r="J92" s="25">
        <v>-3443442.66982436</v>
      </c>
      <c r="K92" s="25">
        <v>4344.431570953018</v>
      </c>
      <c r="L92" s="23">
        <v>0</v>
      </c>
    </row>
    <row r="93" spans="1:12" ht="12.75">
      <c r="A93">
        <v>0.6</v>
      </c>
      <c r="B93" s="25">
        <v>798951.4230492953</v>
      </c>
      <c r="C93" s="25">
        <v>2311463.2010767083</v>
      </c>
      <c r="D93" s="25">
        <v>547060.0174421924</v>
      </c>
      <c r="E93" s="25">
        <v>3281630.5255049653</v>
      </c>
      <c r="F93" s="25">
        <v>12281630.525504965</v>
      </c>
      <c r="G93" s="23">
        <v>0.36462561394499615</v>
      </c>
      <c r="H93" s="25">
        <v>-4270558.790872313</v>
      </c>
      <c r="I93" s="25">
        <v>-537013.2145137558</v>
      </c>
      <c r="J93" s="25">
        <v>-3409571.6983174486</v>
      </c>
      <c r="K93" s="25">
        <v>25315.911696024592</v>
      </c>
      <c r="L93" s="23">
        <v>0</v>
      </c>
    </row>
    <row r="94" spans="1:12" ht="12.75">
      <c r="A94">
        <v>0.61</v>
      </c>
      <c r="B94" s="25">
        <v>824064.9085809058</v>
      </c>
      <c r="C94" s="25">
        <v>2357923.666676361</v>
      </c>
      <c r="D94" s="25">
        <v>570850.5706545713</v>
      </c>
      <c r="E94" s="25">
        <v>3345016.0270580132</v>
      </c>
      <c r="F94" s="25">
        <v>12345016.027058015</v>
      </c>
      <c r="G94" s="23">
        <v>0.37166844745089034</v>
      </c>
      <c r="H94" s="25">
        <v>-4243462.800044412</v>
      </c>
      <c r="I94" s="25">
        <v>-513672.4771994665</v>
      </c>
      <c r="J94" s="25">
        <v>-3368412.4296166096</v>
      </c>
      <c r="K94" s="25">
        <v>47386.69971334575</v>
      </c>
      <c r="L94" s="23">
        <v>0</v>
      </c>
    </row>
    <row r="95" spans="1:12" ht="12.75">
      <c r="A95">
        <v>0.62</v>
      </c>
      <c r="B95" s="25">
        <v>849160.6038877442</v>
      </c>
      <c r="C95" s="25">
        <v>2403865.9199285796</v>
      </c>
      <c r="D95" s="25">
        <v>594916.074613177</v>
      </c>
      <c r="E95" s="25">
        <v>3408712.527305511</v>
      </c>
      <c r="F95" s="25">
        <v>12408712.527305512</v>
      </c>
      <c r="G95" s="23">
        <v>0.378745836367279</v>
      </c>
      <c r="H95" s="25">
        <v>-4222226.339353893</v>
      </c>
      <c r="I95" s="25">
        <v>-485370.42088004097</v>
      </c>
      <c r="J95" s="25">
        <v>-3329215.458552796</v>
      </c>
      <c r="K95" s="25">
        <v>69334.5837792853</v>
      </c>
      <c r="L95" s="23">
        <v>0</v>
      </c>
    </row>
    <row r="96" spans="1:12" ht="12.75">
      <c r="A96">
        <v>0.63</v>
      </c>
      <c r="B96" s="25">
        <v>873982.7377743712</v>
      </c>
      <c r="C96" s="25">
        <v>2449270.0928782728</v>
      </c>
      <c r="D96" s="25">
        <v>619508.3242132084</v>
      </c>
      <c r="E96" s="25">
        <v>3472637.951666248</v>
      </c>
      <c r="F96" s="25">
        <v>12472637.951666247</v>
      </c>
      <c r="G96" s="23">
        <v>0.3858486612962498</v>
      </c>
      <c r="H96" s="25">
        <v>-4198808.999672122</v>
      </c>
      <c r="I96" s="25">
        <v>-460070.9273243967</v>
      </c>
      <c r="J96" s="25">
        <v>-3288888.404162182</v>
      </c>
      <c r="K96" s="25">
        <v>90888.10664021024</v>
      </c>
      <c r="L96" s="23">
        <v>0</v>
      </c>
    </row>
    <row r="97" spans="1:12" ht="12.75">
      <c r="A97">
        <v>0.64</v>
      </c>
      <c r="B97" s="25">
        <v>899805.0301032364</v>
      </c>
      <c r="C97" s="25">
        <v>2495858.1461838637</v>
      </c>
      <c r="D97" s="25">
        <v>643906.3376083078</v>
      </c>
      <c r="E97" s="25">
        <v>3536810.136487283</v>
      </c>
      <c r="F97" s="25">
        <v>12536810.136487283</v>
      </c>
      <c r="G97" s="23">
        <v>0.3929789040541425</v>
      </c>
      <c r="H97" s="25">
        <v>-4175812.7072262196</v>
      </c>
      <c r="I97" s="25">
        <v>-433206.8577792624</v>
      </c>
      <c r="J97" s="25">
        <v>-3252976.3704182883</v>
      </c>
      <c r="K97" s="25">
        <v>114575.62606997197</v>
      </c>
      <c r="L97" s="23">
        <v>0</v>
      </c>
    </row>
    <row r="98" spans="1:12" ht="12.75">
      <c r="A98">
        <v>0.65</v>
      </c>
      <c r="B98" s="25">
        <v>925540.7883605605</v>
      </c>
      <c r="C98" s="25">
        <v>2542739.7457374674</v>
      </c>
      <c r="D98" s="25">
        <v>668993.2778336299</v>
      </c>
      <c r="E98" s="25">
        <v>3602532.2504626904</v>
      </c>
      <c r="F98" s="25">
        <v>12602532.25046269</v>
      </c>
      <c r="G98" s="23">
        <v>0.40028136116252117</v>
      </c>
      <c r="H98" s="25">
        <v>-4153325.600784782</v>
      </c>
      <c r="I98" s="25">
        <v>-409127.12693107285</v>
      </c>
      <c r="J98" s="25">
        <v>-3210945.538221273</v>
      </c>
      <c r="K98" s="25">
        <v>141281.17126340212</v>
      </c>
      <c r="L98" s="23">
        <v>0</v>
      </c>
    </row>
    <row r="99" spans="1:12" ht="12.75">
      <c r="A99">
        <v>0.66</v>
      </c>
      <c r="B99" s="25">
        <v>951501.6836745972</v>
      </c>
      <c r="C99" s="25">
        <v>2589913.210744971</v>
      </c>
      <c r="D99" s="25">
        <v>694660.7414040847</v>
      </c>
      <c r="E99" s="25">
        <v>3665628.170232367</v>
      </c>
      <c r="F99" s="25">
        <v>12665628.170232367</v>
      </c>
      <c r="G99" s="23">
        <v>0.40729201891470745</v>
      </c>
      <c r="H99" s="25">
        <v>-4132344.664348531</v>
      </c>
      <c r="I99" s="25">
        <v>-382396.4461813928</v>
      </c>
      <c r="J99" s="25">
        <v>-3173037.2630526572</v>
      </c>
      <c r="K99" s="25">
        <v>165417.90276084607</v>
      </c>
      <c r="L99" s="23">
        <v>0</v>
      </c>
    </row>
    <row r="100" spans="1:12" ht="12.75">
      <c r="A100">
        <v>0.67</v>
      </c>
      <c r="B100" s="25">
        <v>978145.7737179659</v>
      </c>
      <c r="C100" s="25">
        <v>2635998.3410815755</v>
      </c>
      <c r="D100" s="25">
        <v>720040.991256499</v>
      </c>
      <c r="E100" s="25">
        <v>3730845.9688804485</v>
      </c>
      <c r="F100" s="25">
        <v>12730845.968880448</v>
      </c>
      <c r="G100" s="23">
        <v>0.41453844098671644</v>
      </c>
      <c r="H100" s="25">
        <v>-4111730.057854216</v>
      </c>
      <c r="I100" s="25">
        <v>-354049.18479776115</v>
      </c>
      <c r="J100" s="25">
        <v>-3131061.9790267055</v>
      </c>
      <c r="K100" s="25">
        <v>187760.322926563</v>
      </c>
      <c r="L100" s="23">
        <v>0</v>
      </c>
    </row>
    <row r="101" spans="1:12" ht="12.75">
      <c r="A101">
        <v>0.68</v>
      </c>
      <c r="B101" s="25">
        <v>1004678.5931041654</v>
      </c>
      <c r="C101" s="25">
        <v>2682829.424676836</v>
      </c>
      <c r="D101" s="25">
        <v>745746.8170371472</v>
      </c>
      <c r="E101" s="25">
        <v>3796657.9624014976</v>
      </c>
      <c r="F101" s="25">
        <v>12796657.962401498</v>
      </c>
      <c r="G101" s="23">
        <v>0.4218508847112775</v>
      </c>
      <c r="H101" s="25">
        <v>-4090974.814050239</v>
      </c>
      <c r="I101" s="25">
        <v>-324941.9667920814</v>
      </c>
      <c r="J101" s="25">
        <v>-3092742.643280831</v>
      </c>
      <c r="K101" s="25">
        <v>211461.44614595716</v>
      </c>
      <c r="L101" s="23">
        <v>0</v>
      </c>
    </row>
    <row r="102" spans="1:12" ht="12.75">
      <c r="A102">
        <v>0.69</v>
      </c>
      <c r="B102" s="25">
        <v>1030807.9925221198</v>
      </c>
      <c r="C102" s="25">
        <v>2730648.7466989006</v>
      </c>
      <c r="D102" s="25">
        <v>771611.7665827982</v>
      </c>
      <c r="E102" s="25">
        <v>3863659.8633052018</v>
      </c>
      <c r="F102" s="25">
        <v>12863659.863305202</v>
      </c>
      <c r="G102" s="23">
        <v>0.42929554036724465</v>
      </c>
      <c r="H102" s="25">
        <v>-4068172.8185144565</v>
      </c>
      <c r="I102" s="25">
        <v>-297310.98031008005</v>
      </c>
      <c r="J102" s="25">
        <v>-3049690.3085146793</v>
      </c>
      <c r="K102" s="25">
        <v>233666.49956009485</v>
      </c>
      <c r="L102" s="23">
        <v>0</v>
      </c>
    </row>
    <row r="103" spans="1:12" ht="12.75">
      <c r="A103">
        <v>0.7</v>
      </c>
      <c r="B103" s="25">
        <v>1057549.889764723</v>
      </c>
      <c r="C103" s="25">
        <v>2778716.5838919417</v>
      </c>
      <c r="D103" s="25">
        <v>798334.7367572287</v>
      </c>
      <c r="E103" s="25">
        <v>3930074.449181714</v>
      </c>
      <c r="F103" s="25">
        <v>12930074.449181715</v>
      </c>
      <c r="G103" s="23">
        <v>0.43667493879796826</v>
      </c>
      <c r="H103" s="25">
        <v>-4048388.8728793645</v>
      </c>
      <c r="I103" s="25">
        <v>-271082.3545047678</v>
      </c>
      <c r="J103" s="25">
        <v>-3011403.8453607494</v>
      </c>
      <c r="K103" s="25">
        <v>257797.21611300024</v>
      </c>
      <c r="L103" s="23">
        <v>0</v>
      </c>
    </row>
    <row r="104" spans="1:12" ht="12.75">
      <c r="A104">
        <v>0.71</v>
      </c>
      <c r="B104" s="25">
        <v>1084091.5609324758</v>
      </c>
      <c r="C104" s="25">
        <v>2827172.074001865</v>
      </c>
      <c r="D104" s="25">
        <v>825837.3820051446</v>
      </c>
      <c r="E104" s="25">
        <v>3997348.6662917705</v>
      </c>
      <c r="F104" s="25">
        <v>12997348.66629177</v>
      </c>
      <c r="G104" s="23">
        <v>0.4441498518101967</v>
      </c>
      <c r="H104" s="25">
        <v>-4027813.42863971</v>
      </c>
      <c r="I104" s="25">
        <v>-245048.6825097455</v>
      </c>
      <c r="J104" s="25">
        <v>-2967880.658507147</v>
      </c>
      <c r="K104" s="25">
        <v>280111.6510570956</v>
      </c>
      <c r="L104" s="23">
        <v>0</v>
      </c>
    </row>
    <row r="105" spans="1:12" ht="12.75">
      <c r="A105">
        <v>0.72</v>
      </c>
      <c r="B105" s="25">
        <v>1111804.6678063746</v>
      </c>
      <c r="C105" s="25">
        <v>2877160.072551357</v>
      </c>
      <c r="D105" s="25">
        <v>853241.4547416902</v>
      </c>
      <c r="E105" s="25">
        <v>4065287.2096073497</v>
      </c>
      <c r="F105" s="25">
        <v>13065287.20960735</v>
      </c>
      <c r="G105" s="23">
        <v>0.4516985788452611</v>
      </c>
      <c r="H105" s="25">
        <v>-4008586.168065428</v>
      </c>
      <c r="I105" s="25">
        <v>-218461.89163175508</v>
      </c>
      <c r="J105" s="25">
        <v>-2923719.8205661178</v>
      </c>
      <c r="K105" s="25">
        <v>305622.50780353724</v>
      </c>
      <c r="L105" s="23">
        <v>0</v>
      </c>
    </row>
    <row r="106" spans="1:12" ht="12.75">
      <c r="A106">
        <v>0.73</v>
      </c>
      <c r="B106" s="25">
        <v>1139987.7379444696</v>
      </c>
      <c r="C106" s="25">
        <v>2926280.8004660443</v>
      </c>
      <c r="D106" s="25">
        <v>881852.567396583</v>
      </c>
      <c r="E106" s="25">
        <v>4134319.0299290484</v>
      </c>
      <c r="F106" s="25">
        <v>13134319.029929047</v>
      </c>
      <c r="G106" s="23">
        <v>0.4593687811032276</v>
      </c>
      <c r="H106" s="25">
        <v>-3986113.170220219</v>
      </c>
      <c r="I106" s="25">
        <v>-186657.31208690302</v>
      </c>
      <c r="J106" s="25">
        <v>-2873847.1712008407</v>
      </c>
      <c r="K106" s="25">
        <v>332685.5004723394</v>
      </c>
      <c r="L106" s="23">
        <v>0</v>
      </c>
    </row>
    <row r="107" spans="1:12" ht="12.75">
      <c r="A107">
        <v>0.74</v>
      </c>
      <c r="B107" s="25">
        <v>1168447.2348129023</v>
      </c>
      <c r="C107" s="25">
        <v>2975801.3984254263</v>
      </c>
      <c r="D107" s="25">
        <v>910727.5590989989</v>
      </c>
      <c r="E107" s="25">
        <v>4206493.548544067</v>
      </c>
      <c r="F107" s="25">
        <v>13206493.548544066</v>
      </c>
      <c r="G107" s="23">
        <v>0.4673881720604518</v>
      </c>
      <c r="H107" s="25">
        <v>-3966136.385917495</v>
      </c>
      <c r="I107" s="25">
        <v>-157591.3657640592</v>
      </c>
      <c r="J107" s="25">
        <v>-2825459.042675497</v>
      </c>
      <c r="K107" s="25">
        <v>356136.6438630692</v>
      </c>
      <c r="L107" s="23">
        <v>0</v>
      </c>
    </row>
    <row r="108" spans="1:12" ht="12.75">
      <c r="A108">
        <v>0.75</v>
      </c>
      <c r="B108" s="25">
        <v>1197223.8319755616</v>
      </c>
      <c r="C108" s="25">
        <v>3026388.315599289</v>
      </c>
      <c r="D108" s="25">
        <v>941380.2840140004</v>
      </c>
      <c r="E108" s="25">
        <v>4278785.934475211</v>
      </c>
      <c r="F108" s="25">
        <v>13278785.934475211</v>
      </c>
      <c r="G108" s="23">
        <v>0.47542065938613465</v>
      </c>
      <c r="H108" s="25">
        <v>-3944555.615007485</v>
      </c>
      <c r="I108" s="25">
        <v>-126991.94832643867</v>
      </c>
      <c r="J108" s="25">
        <v>-2783930.7559140394</v>
      </c>
      <c r="K108" s="25">
        <v>389497.44721899973</v>
      </c>
      <c r="L108" s="23">
        <v>0</v>
      </c>
    </row>
    <row r="109" spans="1:12" ht="12.75">
      <c r="A109">
        <v>0.76</v>
      </c>
      <c r="B109" s="25">
        <v>1226700.671391801</v>
      </c>
      <c r="C109" s="25">
        <v>3077886.952766149</v>
      </c>
      <c r="D109" s="25">
        <v>971788.3483545961</v>
      </c>
      <c r="E109" s="25">
        <v>4351392.071031721</v>
      </c>
      <c r="F109" s="25">
        <v>13351392.07103172</v>
      </c>
      <c r="G109" s="23">
        <v>0.4834880078924134</v>
      </c>
      <c r="H109" s="25">
        <v>-3925362.020656316</v>
      </c>
      <c r="I109" s="25">
        <v>-96251.09815993461</v>
      </c>
      <c r="J109" s="25">
        <v>-2738593.753457245</v>
      </c>
      <c r="K109" s="25">
        <v>417955.4018986681</v>
      </c>
      <c r="L109" s="23">
        <v>0</v>
      </c>
    </row>
    <row r="110" spans="1:12" ht="12.75">
      <c r="A110">
        <v>0.77</v>
      </c>
      <c r="B110" s="25">
        <v>1256548.178181925</v>
      </c>
      <c r="C110" s="25">
        <v>3129406.2663526745</v>
      </c>
      <c r="D110" s="25">
        <v>1002818.4845271198</v>
      </c>
      <c r="E110" s="25">
        <v>4426527.257735454</v>
      </c>
      <c r="F110" s="25">
        <v>13426527.257735454</v>
      </c>
      <c r="G110" s="23">
        <v>0.49183636197060593</v>
      </c>
      <c r="H110" s="25">
        <v>-3907014.6062040906</v>
      </c>
      <c r="I110" s="25">
        <v>-64448.77852669053</v>
      </c>
      <c r="J110" s="25">
        <v>-2695790.289798269</v>
      </c>
      <c r="K110" s="25">
        <v>446976.4242687594</v>
      </c>
      <c r="L110" s="23">
        <v>0</v>
      </c>
    </row>
    <row r="111" spans="1:12" ht="12.75">
      <c r="A111">
        <v>0.78</v>
      </c>
      <c r="B111" s="25">
        <v>1287408.9480471956</v>
      </c>
      <c r="C111" s="25">
        <v>3182212.691749448</v>
      </c>
      <c r="D111" s="25">
        <v>1034934.6681715338</v>
      </c>
      <c r="E111" s="25">
        <v>4502679.590354546</v>
      </c>
      <c r="F111" s="25">
        <v>13502679.590354545</v>
      </c>
      <c r="G111" s="23">
        <v>0.5002977322616162</v>
      </c>
      <c r="H111" s="25">
        <v>-3887576.8249154296</v>
      </c>
      <c r="I111" s="25">
        <v>-27882.24971206538</v>
      </c>
      <c r="J111" s="25">
        <v>-2646326.1886633816</v>
      </c>
      <c r="K111" s="25">
        <v>479646.9509064513</v>
      </c>
      <c r="L111" s="23">
        <v>0</v>
      </c>
    </row>
    <row r="112" spans="1:12" ht="12.75">
      <c r="A112">
        <v>0.79</v>
      </c>
      <c r="B112" s="25">
        <v>1318963.694406044</v>
      </c>
      <c r="C112" s="25">
        <v>3235594.1501964442</v>
      </c>
      <c r="D112" s="25">
        <v>1067926.4983016767</v>
      </c>
      <c r="E112" s="25">
        <v>4580357.166482075</v>
      </c>
      <c r="F112" s="25">
        <v>13580357.166482076</v>
      </c>
      <c r="G112" s="23">
        <v>0.508928574053564</v>
      </c>
      <c r="H112" s="25">
        <v>-3870396.1907122503</v>
      </c>
      <c r="I112" s="25">
        <v>3880.3915388765404</v>
      </c>
      <c r="J112" s="25">
        <v>-2601750.6068340656</v>
      </c>
      <c r="K112" s="25">
        <v>509997.71232115664</v>
      </c>
      <c r="L112" s="23">
        <v>0</v>
      </c>
    </row>
    <row r="113" spans="1:12" ht="12.75">
      <c r="A113">
        <v>0.8</v>
      </c>
      <c r="B113" s="25">
        <v>1350968.7664470451</v>
      </c>
      <c r="C113" s="25">
        <v>3291020.738822127</v>
      </c>
      <c r="D113" s="25">
        <v>1102325.9667899564</v>
      </c>
      <c r="E113" s="25">
        <v>4661053.215238152</v>
      </c>
      <c r="F113" s="25">
        <v>13661053.215238152</v>
      </c>
      <c r="G113" s="23">
        <v>0.517894801693128</v>
      </c>
      <c r="H113" s="25">
        <v>-3852214.9953980315</v>
      </c>
      <c r="I113" s="25">
        <v>38366.8705067737</v>
      </c>
      <c r="J113" s="25">
        <v>-2550680.630837603</v>
      </c>
      <c r="K113" s="25">
        <v>539371.475715469</v>
      </c>
      <c r="L113" s="23">
        <v>0</v>
      </c>
    </row>
    <row r="114" spans="1:12" ht="12.75">
      <c r="A114">
        <v>0.81</v>
      </c>
      <c r="B114" s="25">
        <v>1384250.1872266636</v>
      </c>
      <c r="C114" s="25">
        <v>3347527.1085210457</v>
      </c>
      <c r="D114" s="25">
        <v>1137348.8560360044</v>
      </c>
      <c r="E114" s="25">
        <v>4743903.695734462</v>
      </c>
      <c r="F114" s="25">
        <v>13743903.695734462</v>
      </c>
      <c r="G114" s="23">
        <v>0.5271004106371624</v>
      </c>
      <c r="H114" s="25">
        <v>-3832683.1913751666</v>
      </c>
      <c r="I114" s="25">
        <v>73305.82277912338</v>
      </c>
      <c r="J114" s="25">
        <v>-2501773.3804945126</v>
      </c>
      <c r="K114" s="25">
        <v>572592.5993179138</v>
      </c>
      <c r="L114" s="23">
        <v>0</v>
      </c>
    </row>
    <row r="115" spans="1:12" ht="12.75">
      <c r="A115">
        <v>0.82</v>
      </c>
      <c r="B115" s="25">
        <v>1418051.9001161107</v>
      </c>
      <c r="C115" s="25">
        <v>3405115.719647929</v>
      </c>
      <c r="D115" s="25">
        <v>1173858.2841635575</v>
      </c>
      <c r="E115" s="25">
        <v>4828125.3200977575</v>
      </c>
      <c r="F115" s="25">
        <v>13828125.320097758</v>
      </c>
      <c r="G115" s="23">
        <v>0.5364583688997507</v>
      </c>
      <c r="H115" s="25">
        <v>-3814166.6536532296</v>
      </c>
      <c r="I115" s="25">
        <v>111784.30124552667</v>
      </c>
      <c r="J115" s="25">
        <v>-2452227.5695469286</v>
      </c>
      <c r="K115" s="25">
        <v>603711.1621381973</v>
      </c>
      <c r="L115" s="23">
        <v>0</v>
      </c>
    </row>
    <row r="116" spans="1:12" ht="12.75">
      <c r="A116">
        <v>0.83</v>
      </c>
      <c r="B116" s="25">
        <v>1453066.514304432</v>
      </c>
      <c r="C116" s="25">
        <v>3464192.6323274625</v>
      </c>
      <c r="D116" s="25">
        <v>1211407.1206286459</v>
      </c>
      <c r="E116" s="25">
        <v>4915330.796885704</v>
      </c>
      <c r="F116" s="25">
        <v>13915330.796885703</v>
      </c>
      <c r="G116" s="23">
        <v>0.5461478663206338</v>
      </c>
      <c r="H116" s="25">
        <v>-3796949.2932439353</v>
      </c>
      <c r="I116" s="25">
        <v>150310.98676224612</v>
      </c>
      <c r="J116" s="25">
        <v>-2393582.5826567356</v>
      </c>
      <c r="K116" s="25">
        <v>637975.149179132</v>
      </c>
      <c r="L116" s="23">
        <v>0</v>
      </c>
    </row>
    <row r="117" spans="1:12" ht="12.75">
      <c r="A117">
        <v>0.84</v>
      </c>
      <c r="B117" s="25">
        <v>1489256.4133305214</v>
      </c>
      <c r="C117" s="25">
        <v>3525864.04501951</v>
      </c>
      <c r="D117" s="25">
        <v>1251114.364133966</v>
      </c>
      <c r="E117" s="25">
        <v>5005875.481228964</v>
      </c>
      <c r="F117" s="25">
        <v>14005875.481228964</v>
      </c>
      <c r="G117" s="23">
        <v>0.5562083868032183</v>
      </c>
      <c r="H117" s="25">
        <v>-3781158.344677485</v>
      </c>
      <c r="I117" s="25">
        <v>188857.70746702037</v>
      </c>
      <c r="J117" s="25">
        <v>-2335362.805785946</v>
      </c>
      <c r="K117" s="25">
        <v>678346.4265707893</v>
      </c>
      <c r="L117" s="23">
        <v>0</v>
      </c>
    </row>
    <row r="118" spans="1:12" ht="12.75">
      <c r="A118">
        <v>0.85</v>
      </c>
      <c r="B118" s="25">
        <v>1526197.501023176</v>
      </c>
      <c r="C118" s="25">
        <v>3588433.7895626593</v>
      </c>
      <c r="D118" s="25">
        <v>1292726.6107360278</v>
      </c>
      <c r="E118" s="25">
        <v>5098514.148938252</v>
      </c>
      <c r="F118" s="25">
        <v>14098514.148938252</v>
      </c>
      <c r="G118" s="23">
        <v>0.5665015721042501</v>
      </c>
      <c r="H118" s="25">
        <v>-3764069.2174911983</v>
      </c>
      <c r="I118" s="25">
        <v>231250.96602913568</v>
      </c>
      <c r="J118" s="25">
        <v>-2279719.4917300823</v>
      </c>
      <c r="K118" s="25">
        <v>714878.5765811112</v>
      </c>
      <c r="L118" s="23">
        <v>0</v>
      </c>
    </row>
    <row r="119" spans="1:12" ht="12.75">
      <c r="A119">
        <v>0.86</v>
      </c>
      <c r="B119" s="25">
        <v>1565889.8050322952</v>
      </c>
      <c r="C119" s="25">
        <v>3653475.640680793</v>
      </c>
      <c r="D119" s="25">
        <v>1335815.4652877275</v>
      </c>
      <c r="E119" s="25">
        <v>5194554.959369097</v>
      </c>
      <c r="F119" s="25">
        <v>14194554.959369097</v>
      </c>
      <c r="G119" s="23">
        <v>0.577172773263233</v>
      </c>
      <c r="H119" s="25">
        <v>-3745296.341821702</v>
      </c>
      <c r="I119" s="25">
        <v>278529.9241314572</v>
      </c>
      <c r="J119" s="25">
        <v>-2223535.279885997</v>
      </c>
      <c r="K119" s="25">
        <v>759576.7084645119</v>
      </c>
      <c r="L119" s="23">
        <v>0</v>
      </c>
    </row>
    <row r="120" spans="1:12" ht="12.75">
      <c r="A120">
        <v>0.87</v>
      </c>
      <c r="B120" s="25">
        <v>1607500.350203528</v>
      </c>
      <c r="C120" s="25">
        <v>3720012.3061883794</v>
      </c>
      <c r="D120" s="25">
        <v>1382353.6851324115</v>
      </c>
      <c r="E120" s="25">
        <v>5295212.073757348</v>
      </c>
      <c r="F120" s="25">
        <v>14295212.073757347</v>
      </c>
      <c r="G120" s="23">
        <v>0.5883568970841497</v>
      </c>
      <c r="H120" s="25">
        <v>-3730879.9941852926</v>
      </c>
      <c r="I120" s="25">
        <v>322420.6629789731</v>
      </c>
      <c r="J120" s="25">
        <v>-2152522.052684603</v>
      </c>
      <c r="K120" s="25">
        <v>796217.0142304357</v>
      </c>
      <c r="L120" s="23">
        <v>0</v>
      </c>
    </row>
    <row r="121" spans="1:12" ht="12.75">
      <c r="A121">
        <v>0.88</v>
      </c>
      <c r="B121" s="25">
        <v>1650619.3234415473</v>
      </c>
      <c r="C121" s="25">
        <v>3789773.468838018</v>
      </c>
      <c r="D121" s="25">
        <v>1431536.3779332023</v>
      </c>
      <c r="E121" s="25">
        <v>5401967.025863931</v>
      </c>
      <c r="F121" s="25">
        <v>14401967.02586393</v>
      </c>
      <c r="G121" s="23">
        <v>0.6002185584293256</v>
      </c>
      <c r="H121" s="25">
        <v>-3713875.276799518</v>
      </c>
      <c r="I121" s="25">
        <v>371473.3283808539</v>
      </c>
      <c r="J121" s="25">
        <v>-2086233.0618256712</v>
      </c>
      <c r="K121" s="25">
        <v>834816.6850503895</v>
      </c>
      <c r="L121" s="23">
        <v>0</v>
      </c>
    </row>
    <row r="122" spans="1:12" ht="12.75">
      <c r="A122">
        <v>0.89</v>
      </c>
      <c r="B122" s="25">
        <v>1695841.4463211372</v>
      </c>
      <c r="C122" s="25">
        <v>3863752.0186856673</v>
      </c>
      <c r="D122" s="25">
        <v>1482879.4720615363</v>
      </c>
      <c r="E122" s="25">
        <v>5514090.682981953</v>
      </c>
      <c r="F122" s="25">
        <v>14514090.682981953</v>
      </c>
      <c r="G122" s="23">
        <v>0.6126767425535503</v>
      </c>
      <c r="H122" s="25">
        <v>-3698082.7553581237</v>
      </c>
      <c r="I122" s="25">
        <v>423054.6440202787</v>
      </c>
      <c r="J122" s="25">
        <v>-2022056.8316568988</v>
      </c>
      <c r="K122" s="25">
        <v>874777.1469244843</v>
      </c>
      <c r="L122" s="23">
        <v>0</v>
      </c>
    </row>
    <row r="123" spans="1:12" ht="12.75">
      <c r="A123">
        <v>0.9</v>
      </c>
      <c r="B123" s="25">
        <v>1744023.6627289816</v>
      </c>
      <c r="C123" s="25">
        <v>3941595.6862879433</v>
      </c>
      <c r="D123" s="25">
        <v>1537826.1912450155</v>
      </c>
      <c r="E123" s="25">
        <v>5631771.61726318</v>
      </c>
      <c r="F123" s="25">
        <v>14631771.617263181</v>
      </c>
      <c r="G123" s="23">
        <v>0.6257524019181312</v>
      </c>
      <c r="H123" s="25">
        <v>-3682861.1522338116</v>
      </c>
      <c r="I123" s="25">
        <v>472166.0044004217</v>
      </c>
      <c r="J123" s="25">
        <v>-1953173.1531576666</v>
      </c>
      <c r="K123" s="25">
        <v>927006.9153021548</v>
      </c>
      <c r="L123" s="23">
        <v>0</v>
      </c>
    </row>
    <row r="124" spans="1:12" ht="12.75">
      <c r="A124">
        <v>0.91</v>
      </c>
      <c r="B124" s="25">
        <v>1796139.416544673</v>
      </c>
      <c r="C124" s="25">
        <v>4023204.2860960085</v>
      </c>
      <c r="D124" s="25">
        <v>1596317.3652248245</v>
      </c>
      <c r="E124" s="25">
        <v>5758269.66155092</v>
      </c>
      <c r="F124" s="25">
        <v>14758269.66155092</v>
      </c>
      <c r="G124" s="23">
        <v>0.6398077401723246</v>
      </c>
      <c r="H124" s="25">
        <v>-3665483.691540945</v>
      </c>
      <c r="I124" s="25">
        <v>534076.7438287102</v>
      </c>
      <c r="J124" s="25">
        <v>-1864201.4479335158</v>
      </c>
      <c r="K124" s="25">
        <v>980043.1016780125</v>
      </c>
      <c r="L124" s="23">
        <v>0</v>
      </c>
    </row>
    <row r="125" spans="1:12" ht="12.75">
      <c r="A125">
        <v>0.92</v>
      </c>
      <c r="B125" s="25">
        <v>1851314.8264807148</v>
      </c>
      <c r="C125" s="25">
        <v>4112796.5920722354</v>
      </c>
      <c r="D125" s="25">
        <v>1661519.652016455</v>
      </c>
      <c r="E125" s="25">
        <v>5895694.40026999</v>
      </c>
      <c r="F125" s="25">
        <v>14895694.40026999</v>
      </c>
      <c r="G125" s="23">
        <v>0.6550771555855545</v>
      </c>
      <c r="H125" s="25">
        <v>-3647260.071189982</v>
      </c>
      <c r="I125" s="25">
        <v>597122.443586845</v>
      </c>
      <c r="J125" s="25">
        <v>-1781777.5928113859</v>
      </c>
      <c r="K125" s="25">
        <v>1038451.7646109463</v>
      </c>
      <c r="L125" s="23">
        <v>0</v>
      </c>
    </row>
    <row r="126" spans="1:12" ht="12.75">
      <c r="A126">
        <v>0.93</v>
      </c>
      <c r="B126" s="25">
        <v>1912335.9526383632</v>
      </c>
      <c r="C126" s="25">
        <v>4208865.825188729</v>
      </c>
      <c r="D126" s="25">
        <v>1733357.9116559224</v>
      </c>
      <c r="E126" s="25">
        <v>6045765.0847242</v>
      </c>
      <c r="F126" s="25">
        <v>15045765.084724199</v>
      </c>
      <c r="G126" s="23">
        <v>0.6717516760804666</v>
      </c>
      <c r="H126" s="25">
        <v>-3632140.824969453</v>
      </c>
      <c r="I126" s="25">
        <v>655338.9502424521</v>
      </c>
      <c r="J126" s="25">
        <v>-1684554.4530961735</v>
      </c>
      <c r="K126" s="25">
        <v>1107936.705851071</v>
      </c>
      <c r="L126" s="23">
        <v>0</v>
      </c>
    </row>
    <row r="127" spans="1:12" ht="12.75">
      <c r="A127">
        <v>0.94</v>
      </c>
      <c r="B127" s="25">
        <v>1979325.6991234738</v>
      </c>
      <c r="C127" s="25">
        <v>4314294.086680021</v>
      </c>
      <c r="D127" s="25">
        <v>1815488.1804839754</v>
      </c>
      <c r="E127" s="25">
        <v>6210982.786846267</v>
      </c>
      <c r="F127" s="25">
        <v>15210982.786846269</v>
      </c>
      <c r="G127" s="23">
        <v>0.6901091985384741</v>
      </c>
      <c r="H127" s="25">
        <v>-3617103.321105552</v>
      </c>
      <c r="I127" s="25">
        <v>719682.4597670623</v>
      </c>
      <c r="J127" s="25">
        <v>-1583563.049848161</v>
      </c>
      <c r="K127" s="25">
        <v>1181731.0240012885</v>
      </c>
      <c r="L127" s="23">
        <v>0</v>
      </c>
    </row>
    <row r="128" spans="1:12" ht="12.75">
      <c r="A128">
        <v>0.95</v>
      </c>
      <c r="B128" s="25">
        <v>2055854.7913715998</v>
      </c>
      <c r="C128" s="25">
        <v>4430023.509063047</v>
      </c>
      <c r="D128" s="25">
        <v>1908820.0062536544</v>
      </c>
      <c r="E128" s="25">
        <v>6398818.997734227</v>
      </c>
      <c r="F128" s="25">
        <v>15398818.997734226</v>
      </c>
      <c r="G128" s="23">
        <v>0.7109798886371363</v>
      </c>
      <c r="H128" s="25">
        <v>-3601109.8006206225</v>
      </c>
      <c r="I128" s="25">
        <v>799627.047974388</v>
      </c>
      <c r="J128" s="25">
        <v>-1464235.2828928498</v>
      </c>
      <c r="K128" s="25">
        <v>1270538.052926837</v>
      </c>
      <c r="L128" s="23">
        <v>0</v>
      </c>
    </row>
    <row r="129" spans="1:12" ht="12.75">
      <c r="A129">
        <v>0.96</v>
      </c>
      <c r="B129" s="25">
        <v>2144380.800398514</v>
      </c>
      <c r="C129" s="25">
        <v>4561077.768441061</v>
      </c>
      <c r="D129" s="25">
        <v>2020055.284592443</v>
      </c>
      <c r="E129" s="25">
        <v>6619075.293203783</v>
      </c>
      <c r="F129" s="25">
        <v>15619075.293203784</v>
      </c>
      <c r="G129" s="23">
        <v>0.7354528103559759</v>
      </c>
      <c r="H129" s="25">
        <v>-3585248.81643271</v>
      </c>
      <c r="I129" s="25">
        <v>895241.7005494493</v>
      </c>
      <c r="J129" s="25">
        <v>-1320463.5133421777</v>
      </c>
      <c r="K129" s="25">
        <v>1375441.4159980426</v>
      </c>
      <c r="L129" s="23">
        <v>0</v>
      </c>
    </row>
    <row r="130" spans="1:12" ht="12.75">
      <c r="A130">
        <v>0.97</v>
      </c>
      <c r="B130" s="25">
        <v>2251415.5785471965</v>
      </c>
      <c r="C130" s="25">
        <v>4719611.34689693</v>
      </c>
      <c r="D130" s="25">
        <v>2158780.5375754964</v>
      </c>
      <c r="E130" s="25">
        <v>6884106.979206111</v>
      </c>
      <c r="F130" s="25">
        <v>15884106.979206111</v>
      </c>
      <c r="G130" s="23">
        <v>0.7649007754673457</v>
      </c>
      <c r="H130" s="25">
        <v>-3569384.292651458</v>
      </c>
      <c r="I130" s="25">
        <v>1009915.1254119563</v>
      </c>
      <c r="J130" s="25">
        <v>-1160501.5647916144</v>
      </c>
      <c r="K130" s="25">
        <v>1511188.6813887926</v>
      </c>
      <c r="L130" s="23">
        <v>0</v>
      </c>
    </row>
    <row r="131" spans="1:12" ht="12.75">
      <c r="A131">
        <v>0.98</v>
      </c>
      <c r="B131" s="25">
        <v>2391442.698958637</v>
      </c>
      <c r="C131" s="25">
        <v>4923785.940883711</v>
      </c>
      <c r="D131" s="25">
        <v>2343865.5978957615</v>
      </c>
      <c r="E131" s="25">
        <v>7234623.381151783</v>
      </c>
      <c r="F131" s="25">
        <v>16234623.381151784</v>
      </c>
      <c r="G131" s="23">
        <v>0.8038470423501982</v>
      </c>
      <c r="H131" s="25">
        <v>-3555600.4929437404</v>
      </c>
      <c r="I131" s="25">
        <v>1166854.9267991683</v>
      </c>
      <c r="J131" s="25">
        <v>-932215.6447033032</v>
      </c>
      <c r="K131" s="25">
        <v>1682746.7408317998</v>
      </c>
      <c r="L131" s="23">
        <v>0</v>
      </c>
    </row>
    <row r="132" spans="1:12" ht="12.75">
      <c r="A132">
        <v>0.99</v>
      </c>
      <c r="B132" s="25">
        <v>2608700.725167189</v>
      </c>
      <c r="C132" s="25">
        <v>5227756.336166254</v>
      </c>
      <c r="D132" s="25">
        <v>2641206.1105091744</v>
      </c>
      <c r="E132" s="25">
        <v>7776389.612570804</v>
      </c>
      <c r="F132" s="25">
        <v>16776389.612570804</v>
      </c>
      <c r="G132" s="23">
        <v>0.8640432902856449</v>
      </c>
      <c r="H132" s="25">
        <v>-3541240.313719964</v>
      </c>
      <c r="I132" s="25">
        <v>1411627.1801697086</v>
      </c>
      <c r="J132" s="25">
        <v>-545740.3016273836</v>
      </c>
      <c r="K132" s="25">
        <v>1969112.3585362504</v>
      </c>
      <c r="L132" s="23">
        <v>1</v>
      </c>
    </row>
    <row r="133" spans="1:12" ht="12.75">
      <c r="A133">
        <v>0.991</v>
      </c>
      <c r="B133" s="25">
        <v>2639513.156446187</v>
      </c>
      <c r="C133" s="25">
        <v>5270613.915696582</v>
      </c>
      <c r="D133" s="25">
        <v>2686272.9827956837</v>
      </c>
      <c r="E133" s="25">
        <v>7854421.198359737</v>
      </c>
      <c r="F133" s="25">
        <v>16854421.198359735</v>
      </c>
      <c r="G133" s="23">
        <v>0.8727134664844152</v>
      </c>
      <c r="H133" s="25">
        <v>-3540242.2990598287</v>
      </c>
      <c r="I133" s="25">
        <v>1451053.4792606279</v>
      </c>
      <c r="J133" s="25">
        <v>-498052.8730328544</v>
      </c>
      <c r="K133" s="25">
        <v>2010212.5934854946</v>
      </c>
      <c r="L133" s="23">
        <v>1</v>
      </c>
    </row>
    <row r="134" spans="1:12" ht="12.75">
      <c r="A134">
        <v>0.992</v>
      </c>
      <c r="B134" s="25">
        <v>2673607.0226722034</v>
      </c>
      <c r="C134" s="25">
        <v>5316246.025350345</v>
      </c>
      <c r="D134" s="25">
        <v>2733251.6289892346</v>
      </c>
      <c r="E134" s="25">
        <v>7935406.319784367</v>
      </c>
      <c r="F134" s="25">
        <v>16935406.319784366</v>
      </c>
      <c r="G134" s="23">
        <v>0.8817118133093742</v>
      </c>
      <c r="H134" s="25">
        <v>-3538700.8519751555</v>
      </c>
      <c r="I134" s="25">
        <v>1479871.0552038744</v>
      </c>
      <c r="J134" s="25">
        <v>-457600.66396846925</v>
      </c>
      <c r="K134" s="25">
        <v>2041683.7414635771</v>
      </c>
      <c r="L134" s="23">
        <v>1</v>
      </c>
    </row>
    <row r="135" spans="1:12" ht="12.75">
      <c r="A135">
        <v>0.993</v>
      </c>
      <c r="B135" s="25">
        <v>2712439.123756465</v>
      </c>
      <c r="C135" s="25">
        <v>5366719.597534135</v>
      </c>
      <c r="D135" s="25">
        <v>2790343.0703616296</v>
      </c>
      <c r="E135" s="25">
        <v>8028583.757352859</v>
      </c>
      <c r="F135" s="25">
        <v>17028583.75735286</v>
      </c>
      <c r="G135" s="23">
        <v>0.8920648619280955</v>
      </c>
      <c r="H135" s="25">
        <v>-3537517.270460413</v>
      </c>
      <c r="I135" s="25">
        <v>1523041.589274195</v>
      </c>
      <c r="J135" s="25">
        <v>-406826.1515712012</v>
      </c>
      <c r="K135" s="25">
        <v>2099557.2943792283</v>
      </c>
      <c r="L135" s="23">
        <v>1</v>
      </c>
    </row>
    <row r="136" spans="1:12" ht="12.75">
      <c r="A136">
        <v>0.994</v>
      </c>
      <c r="B136" s="25">
        <v>2753998.510589883</v>
      </c>
      <c r="C136" s="25">
        <v>5427136.156865278</v>
      </c>
      <c r="D136" s="25">
        <v>2849347.321238843</v>
      </c>
      <c r="E136" s="25">
        <v>8141582.532296569</v>
      </c>
      <c r="F136" s="25">
        <v>17141582.53229657</v>
      </c>
      <c r="G136" s="23">
        <v>0.9046202813662856</v>
      </c>
      <c r="H136" s="25">
        <v>-3535864.4666075837</v>
      </c>
      <c r="I136" s="25">
        <v>1558499.5149169364</v>
      </c>
      <c r="J136" s="25">
        <v>-297288.9524763207</v>
      </c>
      <c r="K136" s="25">
        <v>2150248.3285977873</v>
      </c>
      <c r="L136" s="23">
        <v>1</v>
      </c>
    </row>
    <row r="137" spans="1:12" ht="12.75">
      <c r="A137">
        <v>0.995</v>
      </c>
      <c r="B137" s="25">
        <v>2800021.158830668</v>
      </c>
      <c r="C137" s="25">
        <v>5494695.153261472</v>
      </c>
      <c r="D137" s="25">
        <v>2920352.7612367733</v>
      </c>
      <c r="E137" s="25">
        <v>8261541.154070999</v>
      </c>
      <c r="F137" s="25">
        <v>17261541.154070996</v>
      </c>
      <c r="G137" s="23">
        <v>0.9179490171189999</v>
      </c>
      <c r="H137" s="25">
        <v>-3534370.4089283017</v>
      </c>
      <c r="I137" s="25">
        <v>1597466.7408882088</v>
      </c>
      <c r="J137" s="25">
        <v>-220432.41179635524</v>
      </c>
      <c r="K137" s="25">
        <v>2195021.709311107</v>
      </c>
      <c r="L137" s="23">
        <v>1</v>
      </c>
    </row>
    <row r="138" spans="1:12" ht="12.75">
      <c r="A138">
        <v>0.996</v>
      </c>
      <c r="B138" s="25">
        <v>2856753.341990637</v>
      </c>
      <c r="C138" s="25">
        <v>5571542.3231409835</v>
      </c>
      <c r="D138" s="25">
        <v>3006912.145826387</v>
      </c>
      <c r="E138" s="25">
        <v>8408632.846960433</v>
      </c>
      <c r="F138" s="25">
        <v>17408632.846960433</v>
      </c>
      <c r="G138" s="23">
        <v>0.9342925385511592</v>
      </c>
      <c r="H138" s="25">
        <v>-3533019.533902737</v>
      </c>
      <c r="I138" s="25">
        <v>1642861.3582195924</v>
      </c>
      <c r="J138" s="25">
        <v>-89205.01458156711</v>
      </c>
      <c r="K138" s="25">
        <v>2253053.8013298167</v>
      </c>
      <c r="L138" s="23">
        <v>1</v>
      </c>
    </row>
    <row r="139" spans="1:12" ht="12.75">
      <c r="A139">
        <v>0.997</v>
      </c>
      <c r="B139" s="25">
        <v>2929175.46802035</v>
      </c>
      <c r="C139" s="25">
        <v>5665888.692390649</v>
      </c>
      <c r="D139" s="25">
        <v>3121007.631758664</v>
      </c>
      <c r="E139" s="25">
        <v>8600296.888702111</v>
      </c>
      <c r="F139" s="25">
        <v>17600296.88870211</v>
      </c>
      <c r="G139" s="23">
        <v>0.9555885431891235</v>
      </c>
      <c r="H139" s="25">
        <v>-3531268.576062931</v>
      </c>
      <c r="I139" s="25">
        <v>1714778.3180260826</v>
      </c>
      <c r="J139" s="25">
        <v>9197.195178695672</v>
      </c>
      <c r="K139" s="25">
        <v>2330826.1889036396</v>
      </c>
      <c r="L139" s="23">
        <v>1</v>
      </c>
    </row>
    <row r="140" spans="1:12" ht="12.75">
      <c r="A140">
        <v>0.998</v>
      </c>
      <c r="B140" s="25">
        <v>3030297.184417168</v>
      </c>
      <c r="C140" s="25">
        <v>5790475.643794122</v>
      </c>
      <c r="D140" s="25">
        <v>3272486.6484615924</v>
      </c>
      <c r="E140" s="25">
        <v>8838736.954056745</v>
      </c>
      <c r="F140" s="25">
        <v>17838736.954056747</v>
      </c>
      <c r="G140" s="23">
        <v>0.9820818837840828</v>
      </c>
      <c r="H140" s="25">
        <v>-3529839.424321019</v>
      </c>
      <c r="I140" s="25">
        <v>1813984.3812439146</v>
      </c>
      <c r="J140" s="25">
        <v>303122.71807824564</v>
      </c>
      <c r="K140" s="25">
        <v>2474826.710587325</v>
      </c>
      <c r="L140" s="23">
        <v>1</v>
      </c>
    </row>
    <row r="141" spans="1:12" ht="12.75">
      <c r="A141">
        <v>0.999</v>
      </c>
      <c r="B141" s="25">
        <v>3189818.7253245963</v>
      </c>
      <c r="C141" s="25">
        <v>5985048.787166826</v>
      </c>
      <c r="D141" s="25">
        <v>3532962.2203074824</v>
      </c>
      <c r="E141" s="25">
        <v>9254635.552824143</v>
      </c>
      <c r="F141" s="25">
        <v>18254635.552824143</v>
      </c>
      <c r="G141" s="23">
        <v>1.0282928392026827</v>
      </c>
      <c r="H141" s="25">
        <v>-3528693.8115968816</v>
      </c>
      <c r="I141" s="25">
        <v>1982102.1690895297</v>
      </c>
      <c r="J141" s="25">
        <v>566831.6403617222</v>
      </c>
      <c r="K141" s="25">
        <v>2726447.55959864</v>
      </c>
      <c r="L141" s="23">
        <v>1</v>
      </c>
    </row>
    <row r="142" spans="1:12" ht="12.75">
      <c r="A142">
        <v>0.9991</v>
      </c>
      <c r="B142" s="25">
        <v>3211404.2714391397</v>
      </c>
      <c r="C142" s="25">
        <v>6013940.161188712</v>
      </c>
      <c r="D142" s="25">
        <v>3571947.21748091</v>
      </c>
      <c r="E142" s="25">
        <v>9309441.555290263</v>
      </c>
      <c r="F142" s="25">
        <v>18309441.555290263</v>
      </c>
      <c r="G142" s="23">
        <v>1.0343823950322515</v>
      </c>
      <c r="H142" s="25">
        <v>-3528610.8438930353</v>
      </c>
      <c r="I142" s="25">
        <v>1988892.0532144897</v>
      </c>
      <c r="J142" s="25">
        <v>706249.2890937048</v>
      </c>
      <c r="K142" s="25">
        <v>2742722.030312509</v>
      </c>
      <c r="L142" s="23">
        <v>1</v>
      </c>
    </row>
    <row r="143" spans="1:12" ht="12.75">
      <c r="A143">
        <v>0.9992</v>
      </c>
      <c r="B143" s="25">
        <v>3237484.1073958813</v>
      </c>
      <c r="C143" s="25">
        <v>6044203.614608255</v>
      </c>
      <c r="D143" s="25">
        <v>3617021.5117703592</v>
      </c>
      <c r="E143" s="25">
        <v>9373666.373205256</v>
      </c>
      <c r="F143" s="25">
        <v>18373666.373205256</v>
      </c>
      <c r="G143" s="23">
        <v>1.041518485911695</v>
      </c>
      <c r="H143" s="25">
        <v>-3528560.519542746</v>
      </c>
      <c r="I143" s="25">
        <v>2003771.8049886452</v>
      </c>
      <c r="J143" s="25">
        <v>730899.5620167537</v>
      </c>
      <c r="K143" s="25">
        <v>2769436.6683940063</v>
      </c>
      <c r="L143" s="23">
        <v>1</v>
      </c>
    </row>
    <row r="144" spans="1:12" ht="12.75">
      <c r="A144">
        <v>0.9993</v>
      </c>
      <c r="B144" s="25">
        <v>3262969.8934889124</v>
      </c>
      <c r="C144" s="25">
        <v>6083208.675377469</v>
      </c>
      <c r="D144" s="25">
        <v>3673489.6798850917</v>
      </c>
      <c r="E144" s="25">
        <v>9455153.67010051</v>
      </c>
      <c r="F144" s="25">
        <v>18455153.67010051</v>
      </c>
      <c r="G144" s="23">
        <v>1.050572630011168</v>
      </c>
      <c r="H144" s="25">
        <v>-3528521.3362134993</v>
      </c>
      <c r="I144" s="25">
        <v>2087567.2392873925</v>
      </c>
      <c r="J144" s="25">
        <v>776250.9755811708</v>
      </c>
      <c r="K144" s="25">
        <v>2822795.5994193316</v>
      </c>
      <c r="L144" s="23">
        <v>1</v>
      </c>
    </row>
    <row r="145" spans="1:12" ht="12.75">
      <c r="A145">
        <v>0.9994</v>
      </c>
      <c r="B145" s="25">
        <v>3293881.7635397566</v>
      </c>
      <c r="C145" s="25">
        <v>6122161.00490733</v>
      </c>
      <c r="D145" s="25">
        <v>3734117.8453286584</v>
      </c>
      <c r="E145" s="25">
        <v>9546355.134159973</v>
      </c>
      <c r="F145" s="25">
        <v>18546355.13415997</v>
      </c>
      <c r="G145" s="23">
        <v>1.0607061260177748</v>
      </c>
      <c r="H145" s="25">
        <v>-3528365.0268574976</v>
      </c>
      <c r="I145" s="25">
        <v>2114414.69182218</v>
      </c>
      <c r="J145" s="25">
        <v>806769.0083045934</v>
      </c>
      <c r="K145" s="25">
        <v>2860538.970344191</v>
      </c>
      <c r="L145" s="23">
        <v>1</v>
      </c>
    </row>
    <row r="146" spans="1:12" ht="12.75">
      <c r="A146">
        <v>0.9994999999999999</v>
      </c>
      <c r="B146" s="25">
        <v>3332525.36845535</v>
      </c>
      <c r="C146" s="25">
        <v>6171395.662930611</v>
      </c>
      <c r="D146" s="25">
        <v>3799476.1995259896</v>
      </c>
      <c r="E146" s="25">
        <v>9630732.818536803</v>
      </c>
      <c r="F146" s="25">
        <v>18630732.818536803</v>
      </c>
      <c r="G146" s="23">
        <v>1.070081424281867</v>
      </c>
      <c r="H146" s="25">
        <v>-3528187.407450817</v>
      </c>
      <c r="I146" s="25">
        <v>2150722.434775762</v>
      </c>
      <c r="J146" s="25">
        <v>865654.7306549234</v>
      </c>
      <c r="K146" s="25">
        <v>2963221.453111237</v>
      </c>
      <c r="L146" s="23">
        <v>1</v>
      </c>
    </row>
    <row r="147" spans="1:12" ht="12.75">
      <c r="A147">
        <v>0.9996</v>
      </c>
      <c r="B147" s="25">
        <v>3375951.0554740177</v>
      </c>
      <c r="C147" s="25">
        <v>6227632.013344267</v>
      </c>
      <c r="D147" s="25">
        <v>3867382.3084358443</v>
      </c>
      <c r="E147" s="25">
        <v>9723286.187601091</v>
      </c>
      <c r="F147" s="25">
        <v>18723286.18760109</v>
      </c>
      <c r="G147" s="23">
        <v>1.0803651319556768</v>
      </c>
      <c r="H147" s="25">
        <v>-3528129.181289186</v>
      </c>
      <c r="I147" s="25">
        <v>2238362.54824933</v>
      </c>
      <c r="J147" s="25">
        <v>919540.0614715137</v>
      </c>
      <c r="K147" s="25">
        <v>3114451.572281528</v>
      </c>
      <c r="L147" s="23">
        <v>1</v>
      </c>
    </row>
    <row r="148" spans="1:12" ht="12.75">
      <c r="A148">
        <v>0.9997</v>
      </c>
      <c r="B148" s="25">
        <v>3443624.509856589</v>
      </c>
      <c r="C148" s="25">
        <v>6285651.589691919</v>
      </c>
      <c r="D148" s="25">
        <v>3967124.475012184</v>
      </c>
      <c r="E148" s="25">
        <v>9852017.955150085</v>
      </c>
      <c r="F148" s="25">
        <v>18852017.955150086</v>
      </c>
      <c r="G148" s="23">
        <v>1.0946686616833428</v>
      </c>
      <c r="H148" s="25">
        <v>-3527996.1589759164</v>
      </c>
      <c r="I148" s="25">
        <v>2247340.1369439894</v>
      </c>
      <c r="J148" s="25">
        <v>1038737.8353397814</v>
      </c>
      <c r="K148" s="25">
        <v>3328191.0210290384</v>
      </c>
      <c r="L148" s="23">
        <v>1</v>
      </c>
    </row>
    <row r="149" spans="1:12" ht="12.75">
      <c r="A149">
        <v>0.9998</v>
      </c>
      <c r="B149" s="25">
        <v>3518941.5894518113</v>
      </c>
      <c r="C149" s="25">
        <v>6368685.070456192</v>
      </c>
      <c r="D149" s="25">
        <v>4087270.7910874705</v>
      </c>
      <c r="E149" s="25">
        <v>10011070.891362108</v>
      </c>
      <c r="F149" s="25">
        <v>19011070.89136211</v>
      </c>
      <c r="G149" s="23">
        <v>1.1123412101513455</v>
      </c>
      <c r="H149" s="25">
        <v>-3527886.909121657</v>
      </c>
      <c r="I149" s="25">
        <v>2303482.6466314634</v>
      </c>
      <c r="J149" s="25">
        <v>1298584.43568449</v>
      </c>
      <c r="K149" s="25">
        <v>3491087.595757041</v>
      </c>
      <c r="L149" s="23">
        <v>1</v>
      </c>
    </row>
    <row r="150" spans="1:12" ht="12.75">
      <c r="A150">
        <v>0.9999</v>
      </c>
      <c r="B150" s="25">
        <v>3637298.8888054267</v>
      </c>
      <c r="C150" s="25">
        <v>6503663.209722194</v>
      </c>
      <c r="D150" s="25">
        <v>4348355.542491792</v>
      </c>
      <c r="E150" s="25">
        <v>10331772.028173339</v>
      </c>
      <c r="F150" s="25">
        <v>19331772.02817334</v>
      </c>
      <c r="G150" s="23">
        <v>1.1479746697970377</v>
      </c>
      <c r="H150" s="25">
        <v>-3527733.9039364164</v>
      </c>
      <c r="I150" s="25">
        <v>2494097.145093794</v>
      </c>
      <c r="J150" s="25">
        <v>1648910.8428218416</v>
      </c>
      <c r="K150" s="25">
        <v>3759845.64944357</v>
      </c>
      <c r="L150" s="23">
        <v>1</v>
      </c>
    </row>
  </sheetData>
  <mergeCells count="2">
    <mergeCell ref="B5:E5"/>
    <mergeCell ref="H5:L5"/>
  </mergeCell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sheetPr codeName="Sheet6"/>
  <dimension ref="A1:N55"/>
  <sheetViews>
    <sheetView workbookViewId="0" topLeftCell="A31">
      <selection activeCell="I50" sqref="I50:J50"/>
    </sheetView>
  </sheetViews>
  <sheetFormatPr defaultColWidth="9.140625" defaultRowHeight="12.75"/>
  <cols>
    <col min="1" max="1" width="21.8515625" style="0" customWidth="1"/>
    <col min="2" max="2" width="13.28125" style="0" customWidth="1"/>
    <col min="3" max="3" width="12.57421875" style="0" bestFit="1" customWidth="1"/>
    <col min="4" max="4" width="4.8515625" style="0" customWidth="1"/>
    <col min="5" max="5" width="10.00390625" style="0" customWidth="1"/>
    <col min="6" max="6" width="12.57421875" style="0" customWidth="1"/>
    <col min="7" max="7" width="4.421875" style="0" customWidth="1"/>
    <col min="8" max="8" width="11.7109375" style="0" customWidth="1"/>
    <col min="9" max="9" width="13.7109375" style="0" customWidth="1"/>
    <col min="10" max="11" width="11.57421875" style="0" customWidth="1"/>
    <col min="12" max="12" width="11.28125" style="0" customWidth="1"/>
    <col min="13" max="13" width="9.28125" style="0" bestFit="1" customWidth="1"/>
    <col min="14" max="14" width="11.421875" style="0" customWidth="1"/>
  </cols>
  <sheetData>
    <row r="1" ht="12.75">
      <c r="A1" s="9" t="s">
        <v>55</v>
      </c>
    </row>
    <row r="2" ht="12.75">
      <c r="A2" s="9" t="s">
        <v>86</v>
      </c>
    </row>
    <row r="3" spans="1:8" ht="12.75">
      <c r="A3" s="9" t="s">
        <v>87</v>
      </c>
      <c r="H3" s="3" t="s">
        <v>13</v>
      </c>
    </row>
    <row r="4" ht="12.75">
      <c r="H4" s="10" t="s">
        <v>14</v>
      </c>
    </row>
    <row r="5" spans="1:9" ht="12.75">
      <c r="A5" s="28" t="s">
        <v>131</v>
      </c>
      <c r="I5" t="s">
        <v>26</v>
      </c>
    </row>
    <row r="6" spans="1:9" ht="12.75">
      <c r="A6" s="28" t="s">
        <v>135</v>
      </c>
      <c r="I6" t="s">
        <v>130</v>
      </c>
    </row>
    <row r="7" spans="1:9" ht="12.75">
      <c r="A7" s="29" t="s">
        <v>157</v>
      </c>
      <c r="I7" s="9" t="s">
        <v>58</v>
      </c>
    </row>
    <row r="10" spans="2:9" ht="12.75">
      <c r="B10" s="70" t="s">
        <v>56</v>
      </c>
      <c r="C10" s="71"/>
      <c r="D10" s="71"/>
      <c r="E10" s="71"/>
      <c r="F10" s="71"/>
      <c r="G10" s="71"/>
      <c r="H10" s="71"/>
      <c r="I10" s="72"/>
    </row>
    <row r="12" spans="2:6" ht="12.75">
      <c r="B12" s="70" t="s">
        <v>0</v>
      </c>
      <c r="C12" s="72"/>
      <c r="E12" s="70" t="s">
        <v>30</v>
      </c>
      <c r="F12" s="72"/>
    </row>
    <row r="13" spans="2:6" ht="25.5">
      <c r="B13" s="5" t="s">
        <v>4</v>
      </c>
      <c r="C13" s="5" t="s">
        <v>5</v>
      </c>
      <c r="F13" s="19" t="s">
        <v>12</v>
      </c>
    </row>
    <row r="14" spans="1:6" ht="12.75">
      <c r="A14" s="1" t="s">
        <v>42</v>
      </c>
      <c r="B14" s="51">
        <v>2.2</v>
      </c>
      <c r="C14" s="51">
        <v>0.25</v>
      </c>
      <c r="F14" s="50"/>
    </row>
    <row r="15" spans="1:6" ht="12.75">
      <c r="A15" s="1" t="s">
        <v>2</v>
      </c>
      <c r="B15" s="31">
        <f>basics!B14*B14</f>
        <v>22000000</v>
      </c>
      <c r="C15" s="31">
        <f>basics!C14*C14</f>
        <v>2000000</v>
      </c>
      <c r="E15" s="1" t="s">
        <v>1</v>
      </c>
      <c r="F15" s="11">
        <v>0.04</v>
      </c>
    </row>
    <row r="16" spans="1:6" ht="12.75">
      <c r="A16" s="1" t="s">
        <v>3</v>
      </c>
      <c r="B16" s="31">
        <f>basics!B15*SQRT(B14)</f>
        <v>1483239.6974191326</v>
      </c>
      <c r="C16" s="31">
        <f>basics!C15*SQRT(C14)</f>
        <v>1000000</v>
      </c>
      <c r="E16" s="1" t="s">
        <v>11</v>
      </c>
      <c r="F16" s="11">
        <v>0.1</v>
      </c>
    </row>
    <row r="17" spans="1:6" ht="12.75">
      <c r="A17" s="1" t="s">
        <v>40</v>
      </c>
      <c r="B17" s="26">
        <f>B16/B15</f>
        <v>0.06741998624632421</v>
      </c>
      <c r="C17" s="26">
        <f>C16/C15</f>
        <v>0.5</v>
      </c>
      <c r="E17" s="1"/>
      <c r="F17" s="23"/>
    </row>
    <row r="18" spans="1:6" ht="12.75">
      <c r="A18" s="1" t="s">
        <v>36</v>
      </c>
      <c r="B18" s="3">
        <v>0.25</v>
      </c>
      <c r="E18" s="1"/>
      <c r="F18" s="4"/>
    </row>
    <row r="19" ht="12.75">
      <c r="E19" s="1"/>
    </row>
    <row r="20" spans="1:6" ht="12.75">
      <c r="A20" s="1" t="s">
        <v>6</v>
      </c>
      <c r="B20" s="7">
        <f ca="1">RAND()</f>
        <v>0.3799069091430711</v>
      </c>
      <c r="C20" s="7">
        <f ca="1">RAND()</f>
        <v>0.5888223178303598</v>
      </c>
      <c r="E20" s="1"/>
      <c r="F20" s="7">
        <f ca="1">RAND()</f>
        <v>0.5641361035733601</v>
      </c>
    </row>
    <row r="21" spans="1:6" ht="12.75">
      <c r="A21" s="1" t="s">
        <v>7</v>
      </c>
      <c r="B21" s="7">
        <f>NORMSINV(B20)</f>
        <v>-0.3057252870742859</v>
      </c>
      <c r="C21" s="7">
        <f>B18*B21+SQRT(1-B18^2)*NORMSINV(C20)</f>
        <v>0.140955925635764</v>
      </c>
      <c r="E21" s="1"/>
      <c r="F21" s="7">
        <f>NORMSINV(F20)</f>
        <v>0.1614642162027345</v>
      </c>
    </row>
    <row r="22" spans="1:6" ht="12.75" customHeight="1">
      <c r="A22" s="1"/>
      <c r="B22" s="73" t="s">
        <v>43</v>
      </c>
      <c r="C22" s="74"/>
      <c r="D22" s="74"/>
      <c r="E22" s="74"/>
      <c r="F22" s="75"/>
    </row>
    <row r="23" spans="1:6" ht="12.75">
      <c r="A23" s="1" t="s">
        <v>9</v>
      </c>
      <c r="B23" s="8">
        <f>LN(B15)-B24^2/2</f>
        <v>16.904285433739894</v>
      </c>
      <c r="C23" s="8">
        <f>LN(C15)-C24^2/2</f>
        <v>14.397085962867115</v>
      </c>
      <c r="E23" s="1"/>
      <c r="F23" s="8">
        <f>LN(1+F15)-F24^2/2</f>
        <v>0.03461917138053947</v>
      </c>
    </row>
    <row r="24" spans="1:6" ht="12" customHeight="1">
      <c r="A24" s="1" t="s">
        <v>10</v>
      </c>
      <c r="B24" s="6">
        <f>SQRT(LN(1+(B16/B15)^2))</f>
        <v>0.06734356068245399</v>
      </c>
      <c r="C24" s="6">
        <f>SQRT(LN(1+(C16/C15)^2))</f>
        <v>0.47238072707743883</v>
      </c>
      <c r="E24" s="1"/>
      <c r="F24" s="6">
        <f>SQRT(LN(1+(F16/(1+F15))^2))</f>
        <v>0.09593270321159367</v>
      </c>
    </row>
    <row r="25" ht="12" customHeight="1">
      <c r="E25" s="1"/>
    </row>
    <row r="26" spans="1:3" ht="12" customHeight="1">
      <c r="A26" s="1" t="s">
        <v>8</v>
      </c>
      <c r="B26" s="24">
        <f>EXP(B23+B21*B24)</f>
        <v>21502866.3822809</v>
      </c>
      <c r="C26" s="24">
        <f>EXP(C23+C21*C24)</f>
        <v>1912019.9860709119</v>
      </c>
    </row>
    <row r="27" spans="1:3" ht="12" customHeight="1">
      <c r="A27" s="1" t="s">
        <v>39</v>
      </c>
      <c r="B27" s="33">
        <v>0.05</v>
      </c>
      <c r="C27" s="33">
        <v>0.1</v>
      </c>
    </row>
    <row r="28" spans="1:6" ht="12" customHeight="1">
      <c r="A28" s="1" t="s">
        <v>27</v>
      </c>
      <c r="B28" s="31">
        <f>B15*(1+B27)</f>
        <v>23100000</v>
      </c>
      <c r="C28" s="31">
        <f>C15*(1+C27)</f>
        <v>2200000</v>
      </c>
      <c r="F28" s="8"/>
    </row>
    <row r="29" spans="1:8" ht="12" customHeight="1">
      <c r="A29" s="1"/>
      <c r="H29" s="9"/>
    </row>
    <row r="30" spans="1:6" ht="12" customHeight="1">
      <c r="A30" s="1"/>
      <c r="B30" s="70" t="s">
        <v>32</v>
      </c>
      <c r="C30" s="72"/>
      <c r="E30" s="70" t="s">
        <v>34</v>
      </c>
      <c r="F30" s="72"/>
    </row>
    <row r="31" spans="1:6" ht="12" customHeight="1">
      <c r="A31" s="1" t="s">
        <v>1</v>
      </c>
      <c r="B31" s="12">
        <f>B28-B15</f>
        <v>1100000</v>
      </c>
      <c r="C31" s="12">
        <f>C28-C15</f>
        <v>200000</v>
      </c>
      <c r="E31" s="1" t="s">
        <v>1</v>
      </c>
      <c r="F31" s="12">
        <f>F15*A45</f>
        <v>360000</v>
      </c>
    </row>
    <row r="32" spans="1:6" ht="12" customHeight="1">
      <c r="A32" s="1" t="s">
        <v>33</v>
      </c>
      <c r="B32" s="13">
        <f>B28-B26</f>
        <v>1597133.617719099</v>
      </c>
      <c r="C32" s="13">
        <f>C28-C26</f>
        <v>287980.01392908813</v>
      </c>
      <c r="E32" s="1" t="s">
        <v>33</v>
      </c>
      <c r="F32" s="24">
        <f>(EXP(F23+F21*F24)-1)*A45</f>
        <v>462469.9914837605</v>
      </c>
    </row>
    <row r="33" spans="1:6" ht="12.75">
      <c r="A33" s="1" t="s">
        <v>40</v>
      </c>
      <c r="B33" s="32">
        <f>B16/B31</f>
        <v>1.348399724926484</v>
      </c>
      <c r="C33" s="32">
        <f>C16/C31</f>
        <v>5</v>
      </c>
      <c r="F33" s="32">
        <f>F16/F15</f>
        <v>2.5</v>
      </c>
    </row>
    <row r="35" spans="1:2" ht="12.75">
      <c r="A35" s="41" t="s">
        <v>60</v>
      </c>
      <c r="B35" s="42">
        <f>LineA_income*LineB_income</f>
        <v>459942561477.361</v>
      </c>
    </row>
    <row r="37" spans="1:14" ht="12.75">
      <c r="A37" s="76" t="s">
        <v>41</v>
      </c>
      <c r="B37" s="77"/>
      <c r="G37" s="70" t="s">
        <v>77</v>
      </c>
      <c r="H37" s="72"/>
      <c r="J37" s="70" t="s">
        <v>113</v>
      </c>
      <c r="K37" s="71"/>
      <c r="L37" s="71"/>
      <c r="M37" s="71"/>
      <c r="N37" s="72"/>
    </row>
    <row r="38" spans="1:14" ht="16.5" customHeight="1">
      <c r="A38" s="1" t="s">
        <v>1</v>
      </c>
      <c r="B38" s="12">
        <f>B28-B15+C28-C15+F15*A45</f>
        <v>1660000</v>
      </c>
      <c r="G38" s="48" t="s">
        <v>78</v>
      </c>
      <c r="H38" s="4" t="s">
        <v>79</v>
      </c>
      <c r="I38" s="4" t="s">
        <v>80</v>
      </c>
      <c r="J38" s="4" t="s">
        <v>70</v>
      </c>
      <c r="K38" s="4" t="s">
        <v>81</v>
      </c>
      <c r="L38" s="4" t="s">
        <v>82</v>
      </c>
      <c r="M38" s="4" t="s">
        <v>30</v>
      </c>
      <c r="N38" s="4" t="s">
        <v>83</v>
      </c>
    </row>
    <row r="39" spans="1:14" ht="12.75">
      <c r="A39" s="1" t="s">
        <v>33</v>
      </c>
      <c r="B39" s="13">
        <f>B32+C32+F32</f>
        <v>2347583.6231319476</v>
      </c>
      <c r="G39">
        <v>2</v>
      </c>
      <c r="H39" s="2">
        <v>-3200000</v>
      </c>
      <c r="I39" s="10" t="b">
        <f>total_income&lt;H39</f>
        <v>0</v>
      </c>
      <c r="J39" s="49" t="b">
        <f>IF($I39,total_income)</f>
        <v>0</v>
      </c>
      <c r="K39" s="49" t="b">
        <f>IF($I39,LineA_income)</f>
        <v>0</v>
      </c>
      <c r="L39" s="49" t="b">
        <f>IF($I39,LineB_income)</f>
        <v>0</v>
      </c>
      <c r="M39" s="49" t="b">
        <f>IF($I39,investment_income)</f>
        <v>0</v>
      </c>
      <c r="N39" s="10">
        <f>IF($I39,1,0)</f>
        <v>0</v>
      </c>
    </row>
    <row r="41" spans="1:14" ht="16.5" customHeight="1">
      <c r="A41" s="70" t="s">
        <v>57</v>
      </c>
      <c r="B41" s="71"/>
      <c r="C41" s="71"/>
      <c r="D41" s="71"/>
      <c r="E41" s="72"/>
      <c r="H41" s="78" t="s">
        <v>152</v>
      </c>
      <c r="I41" s="79"/>
      <c r="J41" s="79"/>
      <c r="K41" s="79"/>
      <c r="L41" s="79"/>
      <c r="M41" s="79"/>
      <c r="N41" s="80"/>
    </row>
    <row r="42" spans="8:14" ht="12.75">
      <c r="H42" s="30" t="s">
        <v>143</v>
      </c>
      <c r="I42" s="30"/>
      <c r="J42" s="43">
        <f>'Sim change volume'!H8</f>
        <v>-4343441.12647732</v>
      </c>
      <c r="K42" s="43">
        <f>'Sim change volume'!I8</f>
        <v>-1657602.1584422821</v>
      </c>
      <c r="L42" s="43">
        <f>'Sim change volume'!J8</f>
        <v>-2421757.660059599</v>
      </c>
      <c r="M42" s="43">
        <f>'Sim change volume'!K8</f>
        <v>-264081.30797545356</v>
      </c>
      <c r="N42" s="44">
        <f>'Sim change volume'!L8</f>
        <v>0.020053</v>
      </c>
    </row>
    <row r="43" spans="1:13" ht="12.75">
      <c r="A43" s="70" t="s">
        <v>31</v>
      </c>
      <c r="B43" s="71"/>
      <c r="C43" s="72"/>
      <c r="H43" s="30" t="s">
        <v>112</v>
      </c>
      <c r="K43" s="46">
        <f>K42/$J$42</f>
        <v>0.3816333893275663</v>
      </c>
      <c r="L43" s="46">
        <f>L42/$J$42</f>
        <v>0.5575665905304277</v>
      </c>
      <c r="M43" s="46">
        <f>M42/$J$42</f>
        <v>0.06080002014200952</v>
      </c>
    </row>
    <row r="44" spans="1:13" ht="25.5">
      <c r="A44" s="15" t="s">
        <v>15</v>
      </c>
      <c r="B44" s="37" t="s">
        <v>16</v>
      </c>
      <c r="C44" s="38"/>
      <c r="E44" s="39" t="s">
        <v>59</v>
      </c>
      <c r="H44" s="1" t="s">
        <v>35</v>
      </c>
      <c r="J44" s="2">
        <f>starting_surplus</f>
        <v>9000000</v>
      </c>
      <c r="K44" s="2">
        <f>$J$44*K43</f>
        <v>3434700.5039480967</v>
      </c>
      <c r="L44" s="2">
        <f>$J$44*L43</f>
        <v>5018099.314773849</v>
      </c>
      <c r="M44" s="2">
        <f>$J$44*M43</f>
        <v>547200.1812780857</v>
      </c>
    </row>
    <row r="45" spans="1:13" ht="51">
      <c r="A45" s="27">
        <v>9000000</v>
      </c>
      <c r="B45" s="1" t="s">
        <v>1</v>
      </c>
      <c r="C45" s="12">
        <f>A45+B38</f>
        <v>10660000</v>
      </c>
      <c r="E45" s="40">
        <f>(B28+C28)/starting_surplus</f>
        <v>2.811111111111111</v>
      </c>
      <c r="H45" s="52" t="s">
        <v>144</v>
      </c>
      <c r="I45" s="30"/>
      <c r="J45" s="46">
        <f>B38/J44</f>
        <v>0.18444444444444444</v>
      </c>
      <c r="K45" s="46">
        <f>B31/K44</f>
        <v>0.32026082004401235</v>
      </c>
      <c r="L45" s="46">
        <f>C31/L44</f>
        <v>0.039855727727663236</v>
      </c>
      <c r="M45" s="46">
        <f>F31/M44</f>
        <v>0.6578945188928016</v>
      </c>
    </row>
    <row r="46" spans="2:13" ht="12.75">
      <c r="B46" s="1" t="s">
        <v>33</v>
      </c>
      <c r="C46" s="18">
        <f>A45+B39</f>
        <v>11347583.623131948</v>
      </c>
      <c r="H46" s="30"/>
      <c r="I46" s="30"/>
      <c r="J46" s="30"/>
      <c r="K46" s="30"/>
      <c r="L46" s="30"/>
      <c r="M46" s="30"/>
    </row>
    <row r="47" spans="8:13" ht="12.75">
      <c r="H47" s="30"/>
      <c r="I47" s="53" t="s">
        <v>145</v>
      </c>
      <c r="J47" s="43">
        <f>-J42*Desired_ratio_of_surplus_to_need</f>
        <v>6515161.68971598</v>
      </c>
      <c r="K47" s="30"/>
      <c r="L47" s="30"/>
      <c r="M47" s="30"/>
    </row>
    <row r="48" spans="2:13" ht="12.75">
      <c r="B48" s="70" t="s">
        <v>12</v>
      </c>
      <c r="C48" s="72"/>
      <c r="H48" s="30"/>
      <c r="I48" s="53" t="s">
        <v>146</v>
      </c>
      <c r="J48" s="54">
        <f>J44-J47</f>
        <v>2484838.3102840204</v>
      </c>
      <c r="K48" s="30"/>
      <c r="L48" s="30"/>
      <c r="M48" s="30"/>
    </row>
    <row r="49" spans="2:10" ht="12.75">
      <c r="B49" s="1" t="s">
        <v>1</v>
      </c>
      <c r="C49" s="23">
        <f>B38/A45</f>
        <v>0.18444444444444444</v>
      </c>
      <c r="I49" s="53" t="s">
        <v>147</v>
      </c>
      <c r="J49" s="58">
        <f>-starting_surplus/J42</f>
        <v>2.072089787320154</v>
      </c>
    </row>
    <row r="50" spans="2:3" ht="12.75">
      <c r="B50" s="1" t="s">
        <v>33</v>
      </c>
      <c r="C50" s="22">
        <f>B39/A45</f>
        <v>0.26084262479243864</v>
      </c>
    </row>
    <row r="51" spans="2:3" ht="12.75">
      <c r="B51" s="53" t="s">
        <v>40</v>
      </c>
      <c r="C51" s="58">
        <f>'Sim change volume'!H3</f>
        <v>0.7638756138918591</v>
      </c>
    </row>
    <row r="52" ht="12.75">
      <c r="H52" s="12"/>
    </row>
    <row r="55" ht="12.75">
      <c r="B55" s="9"/>
    </row>
  </sheetData>
  <mergeCells count="13">
    <mergeCell ref="J37:N37"/>
    <mergeCell ref="A41:E41"/>
    <mergeCell ref="H41:N41"/>
    <mergeCell ref="E30:F30"/>
    <mergeCell ref="A37:B37"/>
    <mergeCell ref="G37:H37"/>
    <mergeCell ref="B30:C30"/>
    <mergeCell ref="A43:C43"/>
    <mergeCell ref="B48:C48"/>
    <mergeCell ref="B10:I10"/>
    <mergeCell ref="B12:C12"/>
    <mergeCell ref="E12:F12"/>
    <mergeCell ref="B22:F22"/>
  </mergeCells>
  <printOptions/>
  <pageMargins left="0.75" right="0.75" top="1" bottom="1" header="0.5" footer="0.5"/>
  <pageSetup horizontalDpi="300" verticalDpi="300" orientation="portrait" r:id="rId3"/>
  <legacyDrawing r:id="rId2"/>
</worksheet>
</file>

<file path=xl/worksheets/sheet8.xml><?xml version="1.0" encoding="utf-8"?>
<worksheet xmlns="http://schemas.openxmlformats.org/spreadsheetml/2006/main" xmlns:r="http://schemas.openxmlformats.org/officeDocument/2006/relationships">
  <sheetPr codeName="Sheet7"/>
  <dimension ref="A1:L150"/>
  <sheetViews>
    <sheetView workbookViewId="0" topLeftCell="A9">
      <selection activeCell="B7" sqref="B7"/>
    </sheetView>
  </sheetViews>
  <sheetFormatPr defaultColWidth="9.140625" defaultRowHeight="12.75"/>
  <cols>
    <col min="2" max="2" width="13.57421875" style="0" bestFit="1" customWidth="1"/>
    <col min="3" max="3" width="14.57421875" style="0" bestFit="1" customWidth="1"/>
    <col min="4" max="4" width="13.57421875" style="0" bestFit="1" customWidth="1"/>
    <col min="5" max="5" width="14.57421875" style="0" bestFit="1" customWidth="1"/>
    <col min="6" max="6" width="14.00390625" style="0" bestFit="1" customWidth="1"/>
    <col min="8" max="8" width="20.57421875" style="0" bestFit="1" customWidth="1"/>
    <col min="9" max="9" width="13.57421875" style="0" bestFit="1" customWidth="1"/>
    <col min="10" max="10" width="14.57421875" style="0" bestFit="1" customWidth="1"/>
    <col min="11" max="11" width="11.140625" style="0" customWidth="1"/>
  </cols>
  <sheetData>
    <row r="1" spans="1:7" ht="12.75">
      <c r="A1" s="16">
        <v>1000000</v>
      </c>
      <c r="B1" t="s">
        <v>22</v>
      </c>
      <c r="C1">
        <v>1835</v>
      </c>
      <c r="D1" t="s">
        <v>23</v>
      </c>
      <c r="E1" t="s">
        <v>24</v>
      </c>
      <c r="F1">
        <v>73</v>
      </c>
      <c r="G1" t="s">
        <v>25</v>
      </c>
    </row>
    <row r="2" ht="12.75">
      <c r="A2" s="30" t="s">
        <v>134</v>
      </c>
    </row>
    <row r="3" spans="1:8" ht="12.75">
      <c r="A3" s="16"/>
      <c r="G3" s="53" t="s">
        <v>155</v>
      </c>
      <c r="H3" s="57">
        <f>G8/G12</f>
        <v>0.7638756138918591</v>
      </c>
    </row>
    <row r="4" ht="12.75">
      <c r="A4" s="16"/>
    </row>
    <row r="5" spans="1:12" ht="12.75">
      <c r="A5" s="16"/>
      <c r="B5" s="78" t="s">
        <v>68</v>
      </c>
      <c r="C5" s="79"/>
      <c r="D5" s="79"/>
      <c r="E5" s="80"/>
      <c r="G5" s="30"/>
      <c r="H5" s="78" t="str">
        <f>"TVAR below "&amp;FIXED('change volume'!H39,0)</f>
        <v>TVAR below -3,200,000</v>
      </c>
      <c r="I5" s="79"/>
      <c r="J5" s="79"/>
      <c r="K5" s="79"/>
      <c r="L5" s="80"/>
    </row>
    <row r="6" spans="2:12" ht="12.75">
      <c r="B6" s="30" t="s">
        <v>37</v>
      </c>
      <c r="C6" s="30" t="s">
        <v>72</v>
      </c>
      <c r="D6" s="30" t="s">
        <v>30</v>
      </c>
      <c r="E6" s="30" t="s">
        <v>70</v>
      </c>
      <c r="F6" s="30" t="s">
        <v>31</v>
      </c>
      <c r="G6" s="30" t="s">
        <v>38</v>
      </c>
      <c r="H6" s="30" t="s">
        <v>70</v>
      </c>
      <c r="I6" s="30" t="s">
        <v>81</v>
      </c>
      <c r="J6" s="30" t="s">
        <v>82</v>
      </c>
      <c r="K6" s="30" t="s">
        <v>30</v>
      </c>
      <c r="L6" s="30" t="s">
        <v>142</v>
      </c>
    </row>
    <row r="7" spans="1:12" ht="12.75">
      <c r="A7" t="s">
        <v>17</v>
      </c>
      <c r="B7" t="s">
        <v>137</v>
      </c>
      <c r="C7" t="s">
        <v>138</v>
      </c>
      <c r="D7" t="s">
        <v>139</v>
      </c>
      <c r="E7" t="s">
        <v>136</v>
      </c>
      <c r="F7" t="s">
        <v>140</v>
      </c>
      <c r="G7" t="s">
        <v>141</v>
      </c>
      <c r="H7" t="s">
        <v>105</v>
      </c>
      <c r="I7" t="s">
        <v>106</v>
      </c>
      <c r="J7" t="s">
        <v>107</v>
      </c>
      <c r="K7" t="s">
        <v>108</v>
      </c>
      <c r="L7" t="s">
        <v>109</v>
      </c>
    </row>
    <row r="8" spans="1:12" ht="12.75">
      <c r="A8" t="s">
        <v>1</v>
      </c>
      <c r="B8" s="2">
        <v>1102279.3418083237</v>
      </c>
      <c r="C8" s="2">
        <v>199937.60766085004</v>
      </c>
      <c r="D8" s="2">
        <v>357308.22927393636</v>
      </c>
      <c r="E8" s="2">
        <v>1659525.1787430847</v>
      </c>
      <c r="F8" s="2">
        <v>10659525.178743431</v>
      </c>
      <c r="G8" s="17">
        <v>0.1843916865270099</v>
      </c>
      <c r="H8" s="2">
        <v>-4343441.12647732</v>
      </c>
      <c r="I8" s="2">
        <v>-1657602.1584422821</v>
      </c>
      <c r="J8" s="2">
        <v>-2421757.660059599</v>
      </c>
      <c r="K8" s="2">
        <v>-264081.30797545356</v>
      </c>
      <c r="L8" s="17">
        <v>0.020053</v>
      </c>
    </row>
    <row r="9" spans="1:12" ht="12.75">
      <c r="A9" s="30" t="s">
        <v>112</v>
      </c>
      <c r="B9" s="45"/>
      <c r="C9" s="46"/>
      <c r="D9" s="46"/>
      <c r="E9" s="46"/>
      <c r="F9" s="2"/>
      <c r="G9" s="17"/>
      <c r="H9" s="45">
        <f>SUM(I9:K9)</f>
        <v>1.0000000000000036</v>
      </c>
      <c r="I9" s="46">
        <f>I8/H8</f>
        <v>0.3816333893275663</v>
      </c>
      <c r="J9" s="46">
        <f>J8/H8</f>
        <v>0.5575665905304277</v>
      </c>
      <c r="K9" s="46">
        <f>K8/H8</f>
        <v>0.06080002014200952</v>
      </c>
      <c r="L9" s="17"/>
    </row>
    <row r="10" spans="2:12" ht="12.75">
      <c r="B10" s="2"/>
      <c r="C10" s="2"/>
      <c r="D10" s="2"/>
      <c r="E10" s="2"/>
      <c r="F10" s="2"/>
      <c r="G10" s="17"/>
      <c r="H10" s="2"/>
      <c r="I10" s="2"/>
      <c r="J10" s="2"/>
      <c r="K10" s="2"/>
      <c r="L10" s="17"/>
    </row>
    <row r="11" spans="1:12" ht="12.75">
      <c r="A11" t="s">
        <v>18</v>
      </c>
      <c r="B11" s="2">
        <v>1484.1840398030347</v>
      </c>
      <c r="C11" s="2">
        <v>1000.6792054888095</v>
      </c>
      <c r="D11" s="2">
        <v>898.6277931167897</v>
      </c>
      <c r="E11" s="2">
        <v>2172.5070791146136</v>
      </c>
      <c r="F11" s="2">
        <v>2172.507079114149</v>
      </c>
      <c r="G11" s="17">
        <v>0.00024138967545717988</v>
      </c>
      <c r="H11" s="2">
        <v>8227.796056741412</v>
      </c>
      <c r="I11" s="2">
        <v>9374.169594788484</v>
      </c>
      <c r="J11" s="2">
        <v>11879.737603935131</v>
      </c>
      <c r="K11" s="2">
        <v>5668.518415807895</v>
      </c>
      <c r="L11" s="17">
        <v>0.00014018158649052308</v>
      </c>
    </row>
    <row r="12" spans="1:12" ht="12.75">
      <c r="A12" t="s">
        <v>11</v>
      </c>
      <c r="B12" s="2">
        <v>1484184.0398030346</v>
      </c>
      <c r="C12" s="2">
        <v>1000679.2054888095</v>
      </c>
      <c r="D12" s="2">
        <v>898627.7931167897</v>
      </c>
      <c r="E12" s="2">
        <v>2172507.0791146136</v>
      </c>
      <c r="F12" s="2">
        <v>2172507.079114149</v>
      </c>
      <c r="G12" s="17">
        <v>0.24138967545717988</v>
      </c>
      <c r="H12" s="2">
        <v>1165126.8086813602</v>
      </c>
      <c r="I12" s="2">
        <v>1327463.1783155065</v>
      </c>
      <c r="J12" s="2">
        <v>1682273.1952749353</v>
      </c>
      <c r="K12" s="2">
        <v>802711.0451225108</v>
      </c>
      <c r="L12" s="17">
        <v>0.14018158649052306</v>
      </c>
    </row>
    <row r="13" spans="1:12" s="34" customFormat="1" ht="12.75">
      <c r="A13" s="34" t="s">
        <v>19</v>
      </c>
      <c r="B13" s="34">
        <v>-0.2002394173085567</v>
      </c>
      <c r="C13" s="34">
        <v>-1.624705712832517</v>
      </c>
      <c r="D13" s="34">
        <v>0.2884634255706302</v>
      </c>
      <c r="E13" s="34">
        <v>-0.3499113709381818</v>
      </c>
      <c r="F13" s="34">
        <v>-0.3499113709439615</v>
      </c>
      <c r="G13" s="34">
        <v>-0.3499113709381277</v>
      </c>
      <c r="H13" s="34">
        <v>-2.2729214244410483</v>
      </c>
      <c r="I13" s="34">
        <v>0.03250236165581836</v>
      </c>
      <c r="J13" s="34">
        <v>-0.8265344308230195</v>
      </c>
      <c r="K13" s="34">
        <v>0.29284566063898587</v>
      </c>
      <c r="L13" s="34">
        <v>6.84750418390288</v>
      </c>
    </row>
    <row r="14" spans="1:12" ht="12.75">
      <c r="A14" t="s">
        <v>20</v>
      </c>
      <c r="B14" s="2">
        <v>-6895699.90355682</v>
      </c>
      <c r="C14" s="2">
        <v>-15753904.19972765</v>
      </c>
      <c r="D14" s="2">
        <v>-3087929.5505428603</v>
      </c>
      <c r="E14" s="2">
        <v>-16890030.355921317</v>
      </c>
      <c r="F14" s="2">
        <v>-7890030.355921317</v>
      </c>
      <c r="G14" s="17">
        <v>-1.876670039546813</v>
      </c>
      <c r="H14" s="2">
        <v>-16890030.355921317</v>
      </c>
      <c r="I14" s="2">
        <v>-6895699.90355682</v>
      </c>
      <c r="J14" s="2">
        <v>-15753904.19972765</v>
      </c>
      <c r="K14" s="2">
        <v>-2795526.665667139</v>
      </c>
      <c r="L14" s="17">
        <v>0</v>
      </c>
    </row>
    <row r="15" spans="1:12" ht="12.75">
      <c r="A15" t="s">
        <v>21</v>
      </c>
      <c r="B15" s="2">
        <v>7047692.588510318</v>
      </c>
      <c r="C15" s="2">
        <v>2038762.3760954875</v>
      </c>
      <c r="D15" s="2">
        <v>5639678.006571474</v>
      </c>
      <c r="E15" s="2">
        <v>10499809.79599924</v>
      </c>
      <c r="F15" s="2">
        <v>19499809.79599924</v>
      </c>
      <c r="G15" s="17">
        <v>1.1666455328888043</v>
      </c>
      <c r="H15" s="2">
        <v>-3200000.6001608884</v>
      </c>
      <c r="I15" s="2">
        <v>3113221.5331739336</v>
      </c>
      <c r="J15" s="2">
        <v>1588597.7786072206</v>
      </c>
      <c r="K15" s="2">
        <v>3127805.4039789834</v>
      </c>
      <c r="L15" s="17">
        <v>1</v>
      </c>
    </row>
    <row r="16" spans="1:12" ht="12.75">
      <c r="A16">
        <v>0.0001</v>
      </c>
      <c r="B16" s="2">
        <v>-5044975.197638977</v>
      </c>
      <c r="C16" s="2">
        <v>-8131401.704463386</v>
      </c>
      <c r="D16" s="2">
        <v>-2505675.1974796383</v>
      </c>
      <c r="E16" s="2">
        <v>-9365960.118642997</v>
      </c>
      <c r="F16" s="2">
        <v>-365960.1186429979</v>
      </c>
      <c r="G16" s="17">
        <v>-1.0406622354047776</v>
      </c>
      <c r="H16" s="2">
        <v>-16250793.606148317</v>
      </c>
      <c r="I16" s="2">
        <v>-6760817.622422677</v>
      </c>
      <c r="J16" s="2">
        <v>-14756052.545507532</v>
      </c>
      <c r="K16" s="2">
        <v>-2647434.1097707967</v>
      </c>
      <c r="L16" s="17">
        <v>0</v>
      </c>
    </row>
    <row r="17" spans="1:12" ht="12.75">
      <c r="A17">
        <v>0.0002</v>
      </c>
      <c r="B17" s="2">
        <v>-4770009.650494745</v>
      </c>
      <c r="C17" s="2">
        <v>-7223526.730160318</v>
      </c>
      <c r="D17" s="2">
        <v>-2381267.7929373835</v>
      </c>
      <c r="E17" s="2">
        <v>-8572704.749109572</v>
      </c>
      <c r="F17" s="2">
        <v>427295.25089042744</v>
      </c>
      <c r="G17" s="17">
        <v>-0.9525227499010637</v>
      </c>
      <c r="H17" s="2">
        <v>-14662940.44949612</v>
      </c>
      <c r="I17" s="2">
        <v>-6516394.971943891</v>
      </c>
      <c r="J17" s="2">
        <v>-13318819.914149785</v>
      </c>
      <c r="K17" s="2">
        <v>-2545213.7347693783</v>
      </c>
      <c r="L17" s="17">
        <v>0</v>
      </c>
    </row>
    <row r="18" spans="1:12" ht="12.75">
      <c r="A18">
        <v>0.00030000000000000003</v>
      </c>
      <c r="B18" s="2">
        <v>-4551560.551203322</v>
      </c>
      <c r="C18" s="2">
        <v>-6775524.727330862</v>
      </c>
      <c r="D18" s="2">
        <v>-2318915.8180830157</v>
      </c>
      <c r="E18" s="2">
        <v>-8006631.712360459</v>
      </c>
      <c r="F18" s="2">
        <v>993368.287639541</v>
      </c>
      <c r="G18" s="17">
        <v>-0.8896257458178288</v>
      </c>
      <c r="H18" s="2">
        <v>-14358754.02197471</v>
      </c>
      <c r="I18" s="2">
        <v>-6327189.222616184</v>
      </c>
      <c r="J18" s="2">
        <v>-12415849.25145524</v>
      </c>
      <c r="K18" s="2">
        <v>-2518616.6842504605</v>
      </c>
      <c r="L18" s="17">
        <v>0</v>
      </c>
    </row>
    <row r="19" spans="1:12" ht="12.75">
      <c r="A19">
        <v>0.0004</v>
      </c>
      <c r="B19" s="2">
        <v>-4409359.598312177</v>
      </c>
      <c r="C19" s="2">
        <v>-6451447.3765671365</v>
      </c>
      <c r="D19" s="2">
        <v>-2273914.290580918</v>
      </c>
      <c r="E19" s="2">
        <v>-7597402.810717179</v>
      </c>
      <c r="F19" s="2">
        <v>1402597.1892828203</v>
      </c>
      <c r="G19" s="17">
        <v>-0.8441558678574644</v>
      </c>
      <c r="H19" s="2">
        <v>-14098492.775272146</v>
      </c>
      <c r="I19" s="2">
        <v>-6236047.27808628</v>
      </c>
      <c r="J19" s="2">
        <v>-11442654.207379892</v>
      </c>
      <c r="K19" s="2">
        <v>-2505184.5677727736</v>
      </c>
      <c r="L19" s="17">
        <v>0</v>
      </c>
    </row>
    <row r="20" spans="1:12" ht="12.75">
      <c r="A20">
        <v>0.0005</v>
      </c>
      <c r="B20" s="2">
        <v>-4306211.558030479</v>
      </c>
      <c r="C20" s="2">
        <v>-6256451.162579878</v>
      </c>
      <c r="D20" s="2">
        <v>-2232620.6705834055</v>
      </c>
      <c r="E20" s="2">
        <v>-7386340.553335197</v>
      </c>
      <c r="F20" s="2">
        <v>1613659.4466648027</v>
      </c>
      <c r="G20" s="17">
        <v>-0.8207045059261331</v>
      </c>
      <c r="H20" s="2">
        <v>-13449373.063141152</v>
      </c>
      <c r="I20" s="2">
        <v>-6142716.595577348</v>
      </c>
      <c r="J20" s="2">
        <v>-11012449.05390782</v>
      </c>
      <c r="K20" s="2">
        <v>-2447272.5220705634</v>
      </c>
      <c r="L20" s="17">
        <v>0</v>
      </c>
    </row>
    <row r="21" spans="1:12" ht="12.75">
      <c r="A21">
        <v>0.0006000000000000001</v>
      </c>
      <c r="B21" s="2">
        <v>-4208833.13029683</v>
      </c>
      <c r="C21" s="2">
        <v>-6081234.476195886</v>
      </c>
      <c r="D21" s="2">
        <v>-2196320.9710438023</v>
      </c>
      <c r="E21" s="2">
        <v>-7216565.641465044</v>
      </c>
      <c r="F21" s="2">
        <v>1783434.3585349566</v>
      </c>
      <c r="G21" s="17">
        <v>-0.8018406268294493</v>
      </c>
      <c r="H21" s="2">
        <v>-13277228.251335038</v>
      </c>
      <c r="I21" s="2">
        <v>-6030141.731982743</v>
      </c>
      <c r="J21" s="2">
        <v>-10721552.89170837</v>
      </c>
      <c r="K21" s="2">
        <v>-2425748.9206834687</v>
      </c>
      <c r="L21" s="17">
        <v>0</v>
      </c>
    </row>
    <row r="22" spans="1:12" ht="12.75">
      <c r="A22">
        <v>0.0007</v>
      </c>
      <c r="B22" s="2">
        <v>-4119578.921702331</v>
      </c>
      <c r="C22" s="2">
        <v>-5885846.095771354</v>
      </c>
      <c r="D22" s="2">
        <v>-2164352.326818229</v>
      </c>
      <c r="E22" s="2">
        <v>-7025808.679086525</v>
      </c>
      <c r="F22" s="2">
        <v>1974191.3209134745</v>
      </c>
      <c r="G22" s="17">
        <v>-0.7806454087873917</v>
      </c>
      <c r="H22" s="2">
        <v>-13235871.292960357</v>
      </c>
      <c r="I22" s="2">
        <v>-5877702.467571752</v>
      </c>
      <c r="J22" s="2">
        <v>-10415093.439033778</v>
      </c>
      <c r="K22" s="2">
        <v>-2419221.523371826</v>
      </c>
      <c r="L22" s="17">
        <v>0</v>
      </c>
    </row>
    <row r="23" spans="1:12" ht="12.75">
      <c r="A23">
        <v>0.0008</v>
      </c>
      <c r="B23" s="2">
        <v>-4054367.2154068034</v>
      </c>
      <c r="C23" s="2">
        <v>-5725405.4038072955</v>
      </c>
      <c r="D23" s="2">
        <v>-2135855.697826404</v>
      </c>
      <c r="E23" s="2">
        <v>-6879066.580987977</v>
      </c>
      <c r="F23" s="2">
        <v>2120933.4190120227</v>
      </c>
      <c r="G23" s="17">
        <v>-0.7643407312208863</v>
      </c>
      <c r="H23" s="2">
        <v>-12976258.158702383</v>
      </c>
      <c r="I23" s="2">
        <v>-5816198.2833759105</v>
      </c>
      <c r="J23" s="2">
        <v>-10390925.04305489</v>
      </c>
      <c r="K23" s="2">
        <v>-2405453.3559206454</v>
      </c>
      <c r="L23" s="17">
        <v>0</v>
      </c>
    </row>
    <row r="24" spans="1:12" ht="12.75">
      <c r="A24">
        <v>0.0009000000000000001</v>
      </c>
      <c r="B24" s="2">
        <v>-3998407.3325376324</v>
      </c>
      <c r="C24" s="2">
        <v>-5601229.509504706</v>
      </c>
      <c r="D24" s="2">
        <v>-2113140.400405291</v>
      </c>
      <c r="E24" s="2">
        <v>-6752141.967798079</v>
      </c>
      <c r="F24" s="2">
        <v>2247858.03220192</v>
      </c>
      <c r="G24" s="17">
        <v>-0.7502379964220088</v>
      </c>
      <c r="H24" s="2">
        <v>-12706348.628003938</v>
      </c>
      <c r="I24" s="2">
        <v>-5805303.826690056</v>
      </c>
      <c r="J24" s="2">
        <v>-10330852.42745021</v>
      </c>
      <c r="K24" s="2">
        <v>-2397475.1785396934</v>
      </c>
      <c r="L24" s="17">
        <v>0</v>
      </c>
    </row>
    <row r="25" spans="1:12" ht="12.75">
      <c r="A25">
        <v>0.001</v>
      </c>
      <c r="B25" s="2">
        <v>-3937840.629620528</v>
      </c>
      <c r="C25" s="2">
        <v>-5485081.338246219</v>
      </c>
      <c r="D25" s="2">
        <v>-2090211.4923188547</v>
      </c>
      <c r="E25" s="2">
        <v>-6636397.075410624</v>
      </c>
      <c r="F25" s="2">
        <v>2363602.9245893755</v>
      </c>
      <c r="G25" s="17">
        <v>-0.7373774528234027</v>
      </c>
      <c r="H25" s="2">
        <v>-12139419.306380918</v>
      </c>
      <c r="I25" s="2">
        <v>-5796597.556363326</v>
      </c>
      <c r="J25" s="2">
        <v>-10210866.762854999</v>
      </c>
      <c r="K25" s="2">
        <v>-2388251.101874974</v>
      </c>
      <c r="L25" s="17">
        <v>0</v>
      </c>
    </row>
    <row r="26" spans="1:12" ht="12.75">
      <c r="A26">
        <v>0.002</v>
      </c>
      <c r="B26" s="2">
        <v>-3543492.8845387604</v>
      </c>
      <c r="C26" s="2">
        <v>-4771084.13308306</v>
      </c>
      <c r="D26" s="2">
        <v>-1942816.6790944538</v>
      </c>
      <c r="E26" s="2">
        <v>-5823842.019550964</v>
      </c>
      <c r="F26" s="2">
        <v>3176157.980449036</v>
      </c>
      <c r="G26" s="17">
        <v>-0.6470935577278849</v>
      </c>
      <c r="H26" s="2">
        <v>-10820149.389362581</v>
      </c>
      <c r="I26" s="2">
        <v>-5469447.764451512</v>
      </c>
      <c r="J26" s="2">
        <v>-9109741.97208041</v>
      </c>
      <c r="K26" s="2">
        <v>-2302819.9647042425</v>
      </c>
      <c r="L26" s="17">
        <v>0</v>
      </c>
    </row>
    <row r="27" spans="1:12" ht="12.75">
      <c r="A27">
        <v>0.003</v>
      </c>
      <c r="B27" s="2">
        <v>-3298063.9915999137</v>
      </c>
      <c r="C27" s="2">
        <v>-4357568.720688162</v>
      </c>
      <c r="D27" s="2">
        <v>-1848278.8258316657</v>
      </c>
      <c r="E27" s="2">
        <v>-5368473.168594491</v>
      </c>
      <c r="F27" s="2">
        <v>3631526.8314055097</v>
      </c>
      <c r="G27" s="17">
        <v>-0.5964970187327211</v>
      </c>
      <c r="H27" s="2">
        <v>-10155586.76459775</v>
      </c>
      <c r="I27" s="2">
        <v>-5261591.021144717</v>
      </c>
      <c r="J27" s="2">
        <v>-8700230.013716571</v>
      </c>
      <c r="K27" s="2">
        <v>-2240441.053581441</v>
      </c>
      <c r="L27" s="17">
        <v>0</v>
      </c>
    </row>
    <row r="28" spans="1:12" ht="12.75">
      <c r="A28">
        <v>0.004</v>
      </c>
      <c r="B28" s="2">
        <v>-3125175.4429465476</v>
      </c>
      <c r="C28" s="2">
        <v>-4074744.531092843</v>
      </c>
      <c r="D28" s="2">
        <v>-1779416.1201601957</v>
      </c>
      <c r="E28" s="2">
        <v>-5037358.814061923</v>
      </c>
      <c r="F28" s="2">
        <v>3962641.1859380766</v>
      </c>
      <c r="G28" s="17">
        <v>-0.5597065348957693</v>
      </c>
      <c r="H28" s="2">
        <v>-9848750.731569089</v>
      </c>
      <c r="I28" s="2">
        <v>-5129988.7958152285</v>
      </c>
      <c r="J28" s="2">
        <v>-8293669.078659458</v>
      </c>
      <c r="K28" s="2">
        <v>-2200162.3192308415</v>
      </c>
      <c r="L28" s="17">
        <v>0</v>
      </c>
    </row>
    <row r="29" spans="1:12" ht="12.75">
      <c r="A29">
        <v>0.005</v>
      </c>
      <c r="B29" s="2">
        <v>-2992727.76687519</v>
      </c>
      <c r="C29" s="2">
        <v>-3854717.9949422483</v>
      </c>
      <c r="D29" s="2">
        <v>-1726326.440174703</v>
      </c>
      <c r="E29" s="2">
        <v>-4779911.217975458</v>
      </c>
      <c r="F29" s="2">
        <v>4220088.782024542</v>
      </c>
      <c r="G29" s="17">
        <v>-0.5311012464417176</v>
      </c>
      <c r="H29" s="2">
        <v>-9361560.032313036</v>
      </c>
      <c r="I29" s="2">
        <v>-5017364.150411964</v>
      </c>
      <c r="J29" s="2">
        <v>-8123182.28420157</v>
      </c>
      <c r="K29" s="2">
        <v>-2131132.996863898</v>
      </c>
      <c r="L29" s="17">
        <v>0</v>
      </c>
    </row>
    <row r="30" spans="1:12" ht="12.75">
      <c r="A30">
        <v>0.006</v>
      </c>
      <c r="B30" s="2">
        <v>-2883420.400522556</v>
      </c>
      <c r="C30" s="2">
        <v>-3676021.912077097</v>
      </c>
      <c r="D30" s="2">
        <v>-1681205.607381319</v>
      </c>
      <c r="E30" s="2">
        <v>-4561817.994739913</v>
      </c>
      <c r="F30" s="2">
        <v>4438182.005260087</v>
      </c>
      <c r="G30" s="17">
        <v>-0.5068686660822126</v>
      </c>
      <c r="H30" s="2">
        <v>-9199724.66399526</v>
      </c>
      <c r="I30" s="2">
        <v>-4921913.25036876</v>
      </c>
      <c r="J30" s="2">
        <v>-7887713.726517514</v>
      </c>
      <c r="K30" s="2">
        <v>-2086586.0076587258</v>
      </c>
      <c r="L30" s="17">
        <v>0</v>
      </c>
    </row>
    <row r="31" spans="1:12" ht="12.75">
      <c r="A31">
        <v>0.007</v>
      </c>
      <c r="B31" s="2">
        <v>-2785359.4461817294</v>
      </c>
      <c r="C31" s="2">
        <v>-3531392.8054232374</v>
      </c>
      <c r="D31" s="2">
        <v>-1641101.093738473</v>
      </c>
      <c r="E31" s="2">
        <v>-4396064.903870914</v>
      </c>
      <c r="F31" s="2">
        <v>4603935.096129086</v>
      </c>
      <c r="G31" s="17">
        <v>-0.48845165598565715</v>
      </c>
      <c r="H31" s="2">
        <v>-9035352.545628734</v>
      </c>
      <c r="I31" s="2">
        <v>-4886646.641167748</v>
      </c>
      <c r="J31" s="2">
        <v>-7680607.147973125</v>
      </c>
      <c r="K31" s="2">
        <v>-2053329.2553818587</v>
      </c>
      <c r="L31" s="17">
        <v>0</v>
      </c>
    </row>
    <row r="32" spans="1:12" ht="12.75">
      <c r="A32">
        <v>0.008</v>
      </c>
      <c r="B32" s="2">
        <v>-2704205.598513102</v>
      </c>
      <c r="C32" s="2">
        <v>-3400194.330469172</v>
      </c>
      <c r="D32" s="2">
        <v>-1607536.2829248155</v>
      </c>
      <c r="E32" s="2">
        <v>-4250909.717563128</v>
      </c>
      <c r="F32" s="2">
        <v>4749090.282436872</v>
      </c>
      <c r="G32" s="17">
        <v>-0.47232330195145866</v>
      </c>
      <c r="H32" s="2">
        <v>-8849520.198279312</v>
      </c>
      <c r="I32" s="2">
        <v>-4834621.981117877</v>
      </c>
      <c r="J32" s="2">
        <v>-7535138.692696082</v>
      </c>
      <c r="K32" s="2">
        <v>-2021922.041634392</v>
      </c>
      <c r="L32" s="17">
        <v>0</v>
      </c>
    </row>
    <row r="33" spans="1:12" ht="12.75">
      <c r="A33">
        <v>0.009000000000000001</v>
      </c>
      <c r="B33" s="2">
        <v>-2634451.8495703936</v>
      </c>
      <c r="C33" s="2">
        <v>-3285614.015376189</v>
      </c>
      <c r="D33" s="2">
        <v>-1578194.1890986636</v>
      </c>
      <c r="E33" s="2">
        <v>-4114847.062389789</v>
      </c>
      <c r="F33" s="2">
        <v>4885152.937610211</v>
      </c>
      <c r="G33" s="17">
        <v>-0.457205229154421</v>
      </c>
      <c r="H33" s="2">
        <v>-8737195.852344118</v>
      </c>
      <c r="I33" s="2">
        <v>-4797094.75956313</v>
      </c>
      <c r="J33" s="2">
        <v>-7345425.276891312</v>
      </c>
      <c r="K33" s="2">
        <v>-1987489.4437060645</v>
      </c>
      <c r="L33" s="17">
        <v>0</v>
      </c>
    </row>
    <row r="34" spans="1:12" ht="12.75">
      <c r="A34">
        <v>0.01</v>
      </c>
      <c r="B34" s="2">
        <v>-2569222.657696722</v>
      </c>
      <c r="C34" s="2">
        <v>-3182522.4323701407</v>
      </c>
      <c r="D34" s="2">
        <v>-1550109.3724582337</v>
      </c>
      <c r="E34" s="2">
        <v>-3991758.2828988647</v>
      </c>
      <c r="F34" s="2">
        <v>5008241.717101135</v>
      </c>
      <c r="G34" s="17">
        <v>-0.44352869809987383</v>
      </c>
      <c r="H34" s="2">
        <v>-8565867.580036204</v>
      </c>
      <c r="I34" s="2">
        <v>-4731697.876145548</v>
      </c>
      <c r="J34" s="2">
        <v>-7209529.445779685</v>
      </c>
      <c r="K34" s="2">
        <v>-1967581.542296068</v>
      </c>
      <c r="L34" s="17">
        <v>0</v>
      </c>
    </row>
    <row r="35" spans="1:12" ht="12.75">
      <c r="A35" s="9">
        <v>0.02</v>
      </c>
      <c r="B35" s="2">
        <v>-2103724.2994676717</v>
      </c>
      <c r="C35" s="2">
        <v>-2527500.7391455173</v>
      </c>
      <c r="D35" s="2">
        <v>-1350016.3734431858</v>
      </c>
      <c r="E35" s="14">
        <v>-3202812.8338354584</v>
      </c>
      <c r="F35" s="2">
        <v>5797187.166164542</v>
      </c>
      <c r="G35" s="17">
        <v>-0.35586809264838426</v>
      </c>
      <c r="H35" s="2">
        <v>-7594936.784841082</v>
      </c>
      <c r="I35" s="2">
        <v>-4362223.241670671</v>
      </c>
      <c r="J35" s="2">
        <v>-6430326.226859883</v>
      </c>
      <c r="K35" s="2">
        <v>-1762993.6506081105</v>
      </c>
      <c r="L35" s="17">
        <v>0</v>
      </c>
    </row>
    <row r="36" spans="1:12" ht="12.75">
      <c r="A36">
        <v>0.03</v>
      </c>
      <c r="B36" s="2">
        <v>-1810007.2691078056</v>
      </c>
      <c r="C36" s="2">
        <v>-2152162.030104234</v>
      </c>
      <c r="D36" s="2">
        <v>-1221375.8180141079</v>
      </c>
      <c r="E36" s="2">
        <v>-2705964.169264564</v>
      </c>
      <c r="F36" s="2">
        <v>6294035.830735436</v>
      </c>
      <c r="G36" s="17">
        <v>-0.3006626854738404</v>
      </c>
      <c r="H36" s="2">
        <v>-7209086.992539645</v>
      </c>
      <c r="I36" s="2">
        <v>-4134897.3842602978</v>
      </c>
      <c r="J36" s="2">
        <v>-6030949.823156714</v>
      </c>
      <c r="K36" s="2">
        <v>-1661998.220013962</v>
      </c>
      <c r="L36" s="17">
        <v>0</v>
      </c>
    </row>
    <row r="37" spans="1:12" ht="12.75">
      <c r="A37">
        <v>0.04</v>
      </c>
      <c r="B37" s="2">
        <v>-1591611.7154802196</v>
      </c>
      <c r="C37" s="2">
        <v>-1890763.558694585</v>
      </c>
      <c r="D37" s="2">
        <v>-1124191.2337800185</v>
      </c>
      <c r="E37" s="2">
        <v>-2350267.4965710137</v>
      </c>
      <c r="F37" s="2">
        <v>6649732.503428986</v>
      </c>
      <c r="G37" s="17">
        <v>-0.26114083295233487</v>
      </c>
      <c r="H37" s="2">
        <v>-6875656.830370439</v>
      </c>
      <c r="I37" s="2">
        <v>-3969888.2072384343</v>
      </c>
      <c r="J37" s="2">
        <v>-5664835.589346509</v>
      </c>
      <c r="K37" s="2">
        <v>-1583269.405067655</v>
      </c>
      <c r="L37" s="17">
        <v>0</v>
      </c>
    </row>
    <row r="38" spans="1:12" ht="12.75">
      <c r="A38">
        <v>0.05</v>
      </c>
      <c r="B38" s="2">
        <v>-1416744.6207836121</v>
      </c>
      <c r="C38" s="2">
        <v>-1694941.3536431857</v>
      </c>
      <c r="D38" s="2">
        <v>-1043797.8907794519</v>
      </c>
      <c r="E38" s="2">
        <v>-2071156.4275185582</v>
      </c>
      <c r="F38" s="2">
        <v>6928843.572481442</v>
      </c>
      <c r="G38" s="17">
        <v>-0.23012849194650647</v>
      </c>
      <c r="H38" s="2">
        <v>-6634867.256295732</v>
      </c>
      <c r="I38" s="2">
        <v>-3831909.5725747948</v>
      </c>
      <c r="J38" s="2">
        <v>-5400270.3798463065</v>
      </c>
      <c r="K38" s="2">
        <v>-1515529.8938169293</v>
      </c>
      <c r="L38" s="17">
        <v>0</v>
      </c>
    </row>
    <row r="39" spans="1:12" ht="12.75">
      <c r="A39">
        <v>0.06</v>
      </c>
      <c r="B39" s="2">
        <v>-1269946.4630425423</v>
      </c>
      <c r="C39" s="2">
        <v>-1529993.2176632215</v>
      </c>
      <c r="D39" s="2">
        <v>-975451.2782387743</v>
      </c>
      <c r="E39" s="2">
        <v>-1837318.5180639932</v>
      </c>
      <c r="F39" s="2">
        <v>7162681.481936007</v>
      </c>
      <c r="G39" s="17">
        <v>-0.20414650200711035</v>
      </c>
      <c r="H39" s="2">
        <v>-6402048.349171379</v>
      </c>
      <c r="I39" s="2">
        <v>-3712061.026172198</v>
      </c>
      <c r="J39" s="2">
        <v>-5205729.988751503</v>
      </c>
      <c r="K39" s="2">
        <v>-1445533.7428643175</v>
      </c>
      <c r="L39" s="17">
        <v>0</v>
      </c>
    </row>
    <row r="40" spans="1:12" ht="12.75">
      <c r="A40">
        <v>0.07</v>
      </c>
      <c r="B40" s="2">
        <v>-1140664.754115097</v>
      </c>
      <c r="C40" s="2">
        <v>-1392788.4368495625</v>
      </c>
      <c r="D40" s="2">
        <v>-914030.2553848266</v>
      </c>
      <c r="E40" s="2">
        <v>-1632582.306567733</v>
      </c>
      <c r="F40" s="2">
        <v>7367417.693432268</v>
      </c>
      <c r="G40" s="17">
        <v>-0.18139803406308141</v>
      </c>
      <c r="H40" s="2">
        <v>-6215785.26746294</v>
      </c>
      <c r="I40" s="2">
        <v>-3610381.00307403</v>
      </c>
      <c r="J40" s="2">
        <v>-5020747.910731555</v>
      </c>
      <c r="K40" s="2">
        <v>-1394594.486933147</v>
      </c>
      <c r="L40" s="17">
        <v>0</v>
      </c>
    </row>
    <row r="41" spans="1:12" ht="12.75">
      <c r="A41">
        <v>0.08</v>
      </c>
      <c r="B41" s="2">
        <v>-1025398.6060501132</v>
      </c>
      <c r="C41" s="2">
        <v>-1274567.4364024757</v>
      </c>
      <c r="D41" s="2">
        <v>-859070.3671337379</v>
      </c>
      <c r="E41" s="2">
        <v>-1452362.6364303508</v>
      </c>
      <c r="F41" s="2">
        <v>7547637.363569649</v>
      </c>
      <c r="G41" s="17">
        <v>-0.16137362627003898</v>
      </c>
      <c r="H41" s="2">
        <v>-6076579.211597703</v>
      </c>
      <c r="I41" s="2">
        <v>-3503491.961791087</v>
      </c>
      <c r="J41" s="2">
        <v>-4864766.271760013</v>
      </c>
      <c r="K41" s="2">
        <v>-1349353.8778809374</v>
      </c>
      <c r="L41" s="17">
        <v>0</v>
      </c>
    </row>
    <row r="42" spans="1:12" ht="12.75">
      <c r="A42">
        <v>0.09</v>
      </c>
      <c r="B42" s="2">
        <v>-921928.5446333475</v>
      </c>
      <c r="C42" s="2">
        <v>-1171428.160523769</v>
      </c>
      <c r="D42" s="2">
        <v>-808258.8843398396</v>
      </c>
      <c r="E42" s="2">
        <v>-1290737.552944508</v>
      </c>
      <c r="F42" s="2">
        <v>7709262.447055492</v>
      </c>
      <c r="G42" s="17">
        <v>-0.14341528366050088</v>
      </c>
      <c r="H42" s="2">
        <v>-5951158.009980256</v>
      </c>
      <c r="I42" s="2">
        <v>-3421881.1681290935</v>
      </c>
      <c r="J42" s="2">
        <v>-4732366.886635183</v>
      </c>
      <c r="K42" s="2">
        <v>-1303800.1474807747</v>
      </c>
      <c r="L42" s="17">
        <v>0</v>
      </c>
    </row>
    <row r="43" spans="1:12" ht="12.75">
      <c r="A43">
        <v>0.1</v>
      </c>
      <c r="B43" s="2">
        <v>-826845.756393278</v>
      </c>
      <c r="C43" s="2">
        <v>-1076652.1724447357</v>
      </c>
      <c r="D43" s="2">
        <v>-760888.887983354</v>
      </c>
      <c r="E43" s="2">
        <v>-1141849.3749661655</v>
      </c>
      <c r="F43" s="2">
        <v>7858150.625033835</v>
      </c>
      <c r="G43" s="17">
        <v>-0.12687215277401842</v>
      </c>
      <c r="H43" s="2">
        <v>-5822483.857151244</v>
      </c>
      <c r="I43" s="2">
        <v>-3335456.496643507</v>
      </c>
      <c r="J43" s="2">
        <v>-4603551.3822165625</v>
      </c>
      <c r="K43" s="2">
        <v>-1262628.8483222274</v>
      </c>
      <c r="L43" s="17">
        <v>0</v>
      </c>
    </row>
    <row r="44" spans="1:12" ht="12.75">
      <c r="A44">
        <v>0.11</v>
      </c>
      <c r="B44" s="2">
        <v>-739357.4890828077</v>
      </c>
      <c r="C44" s="2">
        <v>-992331.7336892523</v>
      </c>
      <c r="D44" s="2">
        <v>-717404.0276753893</v>
      </c>
      <c r="E44" s="2">
        <v>-1006225.0044328542</v>
      </c>
      <c r="F44" s="2">
        <v>7993774.995567146</v>
      </c>
      <c r="G44" s="17">
        <v>-0.11180277827031715</v>
      </c>
      <c r="H44" s="2">
        <v>-5716055.608761364</v>
      </c>
      <c r="I44" s="2">
        <v>-3259740.0810946156</v>
      </c>
      <c r="J44" s="2">
        <v>-4489771.844629732</v>
      </c>
      <c r="K44" s="2">
        <v>-1222584.1950180095</v>
      </c>
      <c r="L44" s="17">
        <v>0</v>
      </c>
    </row>
    <row r="45" spans="1:12" ht="12.75">
      <c r="A45">
        <v>0.12</v>
      </c>
      <c r="B45" s="2">
        <v>-657573.5404057316</v>
      </c>
      <c r="C45" s="2">
        <v>-916121.2529145028</v>
      </c>
      <c r="D45" s="2">
        <v>-676529.9821197758</v>
      </c>
      <c r="E45" s="2">
        <v>-878989.7836970992</v>
      </c>
      <c r="F45" s="2">
        <v>8121010.2163029015</v>
      </c>
      <c r="G45" s="17">
        <v>-0.09766553152189991</v>
      </c>
      <c r="H45" s="2">
        <v>-5613522.41601292</v>
      </c>
      <c r="I45" s="2">
        <v>-3196044.6413010857</v>
      </c>
      <c r="J45" s="2">
        <v>-4381164.340997658</v>
      </c>
      <c r="K45" s="2">
        <v>-1188273.4001779605</v>
      </c>
      <c r="L45" s="17">
        <v>0</v>
      </c>
    </row>
    <row r="46" spans="1:12" ht="12.75">
      <c r="A46">
        <v>0.13</v>
      </c>
      <c r="B46" s="2">
        <v>-581356.185163749</v>
      </c>
      <c r="C46" s="2">
        <v>-845068.1447621355</v>
      </c>
      <c r="D46" s="2">
        <v>-638222.6700463793</v>
      </c>
      <c r="E46" s="2">
        <v>-761397.5178406214</v>
      </c>
      <c r="F46" s="2">
        <v>8238602.482159378</v>
      </c>
      <c r="G46" s="17">
        <v>-0.0845997242045135</v>
      </c>
      <c r="H46" s="2">
        <v>-5525832.277260087</v>
      </c>
      <c r="I46" s="2">
        <v>-3136901.794436008</v>
      </c>
      <c r="J46" s="2">
        <v>-4279394.1817834005</v>
      </c>
      <c r="K46" s="2">
        <v>-1155422.7879034418</v>
      </c>
      <c r="L46" s="17">
        <v>0</v>
      </c>
    </row>
    <row r="47" spans="1:12" ht="12.75">
      <c r="A47">
        <v>0.14</v>
      </c>
      <c r="B47" s="2">
        <v>-508630.72598034516</v>
      </c>
      <c r="C47" s="2">
        <v>-780018.3663723093</v>
      </c>
      <c r="D47" s="2">
        <v>-600814.8893309003</v>
      </c>
      <c r="E47" s="2">
        <v>-649755.6971002163</v>
      </c>
      <c r="F47" s="2">
        <v>8350244.3028997835</v>
      </c>
      <c r="G47" s="17">
        <v>-0.07219507745557958</v>
      </c>
      <c r="H47" s="2">
        <v>-5443435.356244745</v>
      </c>
      <c r="I47" s="2">
        <v>-3071150.4387390595</v>
      </c>
      <c r="J47" s="2">
        <v>-4199653.55803017</v>
      </c>
      <c r="K47" s="2">
        <v>-1122789.8443586323</v>
      </c>
      <c r="L47" s="17">
        <v>0</v>
      </c>
    </row>
    <row r="48" spans="1:12" ht="12.75">
      <c r="A48">
        <v>0.15</v>
      </c>
      <c r="B48" s="2">
        <v>-438334.9332100489</v>
      </c>
      <c r="C48" s="2">
        <v>-718783.9614748372</v>
      </c>
      <c r="D48" s="2">
        <v>-565156.5660864135</v>
      </c>
      <c r="E48" s="2">
        <v>-545056.4336870225</v>
      </c>
      <c r="F48" s="2">
        <v>8454943.566312978</v>
      </c>
      <c r="G48" s="17">
        <v>-0.060561825965224726</v>
      </c>
      <c r="H48" s="2">
        <v>-5364507.922419077</v>
      </c>
      <c r="I48" s="2">
        <v>-3017189.6405310743</v>
      </c>
      <c r="J48" s="2">
        <v>-4110150.6406824635</v>
      </c>
      <c r="K48" s="2">
        <v>-1092005.1467665269</v>
      </c>
      <c r="L48" s="17">
        <v>0</v>
      </c>
    </row>
    <row r="49" spans="1:12" ht="12.75">
      <c r="A49">
        <v>0.16</v>
      </c>
      <c r="B49" s="2">
        <v>-372281.617444532</v>
      </c>
      <c r="C49" s="2">
        <v>-660800.6392811921</v>
      </c>
      <c r="D49" s="2">
        <v>-531681.2779571465</v>
      </c>
      <c r="E49" s="2">
        <v>-446051.92308652354</v>
      </c>
      <c r="F49" s="2">
        <v>8553948.076913476</v>
      </c>
      <c r="G49" s="17">
        <v>-0.04956132478739151</v>
      </c>
      <c r="H49" s="2">
        <v>-5289572.8034239905</v>
      </c>
      <c r="I49" s="2">
        <v>-2963212.1331528225</v>
      </c>
      <c r="J49" s="2">
        <v>-4030669.189688904</v>
      </c>
      <c r="K49" s="2">
        <v>-1060943.6250362867</v>
      </c>
      <c r="L49" s="17">
        <v>0</v>
      </c>
    </row>
    <row r="50" spans="1:12" ht="12.75">
      <c r="A50">
        <v>0.17</v>
      </c>
      <c r="B50" s="2">
        <v>-308272.59984950157</v>
      </c>
      <c r="C50" s="2">
        <v>-606295.2484885443</v>
      </c>
      <c r="D50" s="2">
        <v>-498966.68301744875</v>
      </c>
      <c r="E50" s="2">
        <v>-351551.7424131016</v>
      </c>
      <c r="F50" s="2">
        <v>8648448.257586898</v>
      </c>
      <c r="G50" s="17">
        <v>-0.039061304712566844</v>
      </c>
      <c r="H50" s="2">
        <v>-5216843.451899492</v>
      </c>
      <c r="I50" s="2">
        <v>-2911981.7008496346</v>
      </c>
      <c r="J50" s="2">
        <v>-3949020.1212574188</v>
      </c>
      <c r="K50" s="2">
        <v>-1032946.3511474472</v>
      </c>
      <c r="L50" s="17">
        <v>0</v>
      </c>
    </row>
    <row r="51" spans="1:12" ht="12.75">
      <c r="A51">
        <v>0.18</v>
      </c>
      <c r="B51" s="2">
        <v>-247788.6881595276</v>
      </c>
      <c r="C51" s="2">
        <v>-554711.0122193347</v>
      </c>
      <c r="D51" s="2">
        <v>-467167.0951401244</v>
      </c>
      <c r="E51" s="2">
        <v>-260636.77133400188</v>
      </c>
      <c r="F51" s="2">
        <v>8739363.228665998</v>
      </c>
      <c r="G51" s="17">
        <v>-0.028959641259333545</v>
      </c>
      <c r="H51" s="2">
        <v>-5156710.291269057</v>
      </c>
      <c r="I51" s="2">
        <v>-2861283.579085452</v>
      </c>
      <c r="J51" s="2">
        <v>-3877457.931513454</v>
      </c>
      <c r="K51" s="2">
        <v>-1006054.6664673293</v>
      </c>
      <c r="L51" s="17">
        <v>0</v>
      </c>
    </row>
    <row r="52" spans="1:12" ht="12.75">
      <c r="A52">
        <v>0.19</v>
      </c>
      <c r="B52" s="2">
        <v>-188571.30452705355</v>
      </c>
      <c r="C52" s="2">
        <v>-506945.05846309353</v>
      </c>
      <c r="D52" s="2">
        <v>-436639.6413674201</v>
      </c>
      <c r="E52" s="2">
        <v>-173277.68328259795</v>
      </c>
      <c r="F52" s="2">
        <v>8826722.316717403</v>
      </c>
      <c r="G52" s="17">
        <v>-0.01925307592028866</v>
      </c>
      <c r="H52" s="2">
        <v>-5089578.259753622</v>
      </c>
      <c r="I52" s="2">
        <v>-2806724.763127276</v>
      </c>
      <c r="J52" s="2">
        <v>-3811884.3466244387</v>
      </c>
      <c r="K52" s="2">
        <v>-982013.029373628</v>
      </c>
      <c r="L52" s="17">
        <v>0</v>
      </c>
    </row>
    <row r="53" spans="1:12" ht="12.75">
      <c r="A53">
        <v>0.2</v>
      </c>
      <c r="B53" s="2">
        <v>-131809.7752160335</v>
      </c>
      <c r="C53" s="2">
        <v>-460935.8477693672</v>
      </c>
      <c r="D53" s="2">
        <v>-406769.296885227</v>
      </c>
      <c r="E53" s="2">
        <v>-87954.9650036974</v>
      </c>
      <c r="F53" s="2">
        <v>8912045.034996303</v>
      </c>
      <c r="G53" s="17">
        <v>-0.009772773889299712</v>
      </c>
      <c r="H53" s="2">
        <v>-5035727.450644503</v>
      </c>
      <c r="I53" s="2">
        <v>-2759984.8704942497</v>
      </c>
      <c r="J53" s="2">
        <v>-3740532.067247797</v>
      </c>
      <c r="K53" s="2">
        <v>-954379.2316297923</v>
      </c>
      <c r="L53" s="17">
        <v>0</v>
      </c>
    </row>
    <row r="54" spans="1:12" ht="12.75">
      <c r="A54">
        <v>0.21</v>
      </c>
      <c r="B54" s="2">
        <v>-77294.29111390201</v>
      </c>
      <c r="C54" s="2">
        <v>-416852.84978745866</v>
      </c>
      <c r="D54" s="2">
        <v>-377687.58238620765</v>
      </c>
      <c r="E54" s="2">
        <v>-6435.854932249445</v>
      </c>
      <c r="F54" s="2">
        <v>8993564.14506775</v>
      </c>
      <c r="G54" s="17">
        <v>-0.0007150949924721605</v>
      </c>
      <c r="H54" s="2">
        <v>-4977947.931849743</v>
      </c>
      <c r="I54" s="2">
        <v>-2721805.967559521</v>
      </c>
      <c r="J54" s="2">
        <v>-3678159.205551749</v>
      </c>
      <c r="K54" s="2">
        <v>-925462.3047380527</v>
      </c>
      <c r="L54" s="17">
        <v>0</v>
      </c>
    </row>
    <row r="55" spans="1:12" ht="12.75">
      <c r="A55">
        <v>0.22</v>
      </c>
      <c r="B55" s="2">
        <v>-24617.28447027859</v>
      </c>
      <c r="C55" s="2">
        <v>-375003.14559110807</v>
      </c>
      <c r="D55" s="2">
        <v>-348792.86180755816</v>
      </c>
      <c r="E55" s="2">
        <v>71111.93444821949</v>
      </c>
      <c r="F55" s="2">
        <v>9071111.93444822</v>
      </c>
      <c r="G55" s="17">
        <v>0.007901326049802164</v>
      </c>
      <c r="H55" s="2">
        <v>-4925715.579918468</v>
      </c>
      <c r="I55" s="2">
        <v>-2677593.642250951</v>
      </c>
      <c r="J55" s="2">
        <v>-3617528.432709101</v>
      </c>
      <c r="K55" s="2">
        <v>-898317.9490303159</v>
      </c>
      <c r="L55" s="17">
        <v>0</v>
      </c>
    </row>
    <row r="56" spans="1:12" ht="12.75">
      <c r="A56">
        <v>0.23</v>
      </c>
      <c r="B56" s="2">
        <v>27514.101152928604</v>
      </c>
      <c r="C56" s="2">
        <v>-335153.8902527217</v>
      </c>
      <c r="D56" s="2">
        <v>-321162.3434591139</v>
      </c>
      <c r="E56" s="2">
        <v>147449.32428539055</v>
      </c>
      <c r="F56" s="2">
        <v>9147449.324285392</v>
      </c>
      <c r="G56" s="17">
        <v>0.016383258253932286</v>
      </c>
      <c r="H56" s="2">
        <v>-4873109.247451863</v>
      </c>
      <c r="I56" s="2">
        <v>-2634434.5087210685</v>
      </c>
      <c r="J56" s="2">
        <v>-3552891.54117846</v>
      </c>
      <c r="K56" s="2">
        <v>-874105.1796204388</v>
      </c>
      <c r="L56" s="17">
        <v>0</v>
      </c>
    </row>
    <row r="57" spans="1:12" ht="12.75">
      <c r="A57">
        <v>0.24</v>
      </c>
      <c r="B57" s="2">
        <v>78642.62262291083</v>
      </c>
      <c r="C57" s="2">
        <v>-296558.6639110753</v>
      </c>
      <c r="D57" s="2">
        <v>-294320.30372376885</v>
      </c>
      <c r="E57" s="2">
        <v>222316.39712227418</v>
      </c>
      <c r="F57" s="2">
        <v>9222316.397122273</v>
      </c>
      <c r="G57" s="17">
        <v>0.02470182190247491</v>
      </c>
      <c r="H57" s="2">
        <v>-4824948.361179585</v>
      </c>
      <c r="I57" s="2">
        <v>-2592634.3819597396</v>
      </c>
      <c r="J57" s="2">
        <v>-3491347.4922847054</v>
      </c>
      <c r="K57" s="2">
        <v>-849016.2398583478</v>
      </c>
      <c r="L57" s="17">
        <v>0</v>
      </c>
    </row>
    <row r="58" spans="1:12" ht="12.75">
      <c r="A58">
        <v>0.25</v>
      </c>
      <c r="B58" s="2">
        <v>127975.20286188817</v>
      </c>
      <c r="C58" s="2">
        <v>-259205.68880775644</v>
      </c>
      <c r="D58" s="2">
        <v>-267603.4462964857</v>
      </c>
      <c r="E58" s="2">
        <v>294211.8930547536</v>
      </c>
      <c r="F58" s="2">
        <v>9294211.893054754</v>
      </c>
      <c r="G58" s="17">
        <v>0.03269021033941707</v>
      </c>
      <c r="H58" s="2">
        <v>-4777333.996604115</v>
      </c>
      <c r="I58" s="2">
        <v>-2558981.8725772556</v>
      </c>
      <c r="J58" s="2">
        <v>-3428481.2960319384</v>
      </c>
      <c r="K58" s="2">
        <v>-825905.2100843145</v>
      </c>
      <c r="L58" s="17">
        <v>0</v>
      </c>
    </row>
    <row r="59" spans="1:12" ht="12.75">
      <c r="A59">
        <v>0.26</v>
      </c>
      <c r="B59" s="2">
        <v>176644.5705502145</v>
      </c>
      <c r="C59" s="2">
        <v>-223478.95508365822</v>
      </c>
      <c r="D59" s="2">
        <v>-241204.26171146514</v>
      </c>
      <c r="E59" s="2">
        <v>364320.61833026976</v>
      </c>
      <c r="F59" s="2">
        <v>9364320.61833027</v>
      </c>
      <c r="G59" s="17">
        <v>0.040480068703363306</v>
      </c>
      <c r="H59" s="2">
        <v>-4731501.061543181</v>
      </c>
      <c r="I59" s="2">
        <v>-2520733.624581357</v>
      </c>
      <c r="J59" s="2">
        <v>-3367505.470323572</v>
      </c>
      <c r="K59" s="2">
        <v>-801827.5057806006</v>
      </c>
      <c r="L59" s="17">
        <v>0</v>
      </c>
    </row>
    <row r="60" spans="1:12" ht="12.75">
      <c r="A60">
        <v>0.27</v>
      </c>
      <c r="B60" s="2">
        <v>224152.2435900741</v>
      </c>
      <c r="C60" s="2">
        <v>-188406.41527210412</v>
      </c>
      <c r="D60" s="2">
        <v>-215631.78034888706</v>
      </c>
      <c r="E60" s="2">
        <v>432511.10811430844</v>
      </c>
      <c r="F60" s="2">
        <v>9432511.108114308</v>
      </c>
      <c r="G60" s="17">
        <v>0.04805678979047872</v>
      </c>
      <c r="H60" s="2">
        <v>-4684207.746396618</v>
      </c>
      <c r="I60" s="2">
        <v>-2484318.468324054</v>
      </c>
      <c r="J60" s="2">
        <v>-3315803.3886178373</v>
      </c>
      <c r="K60" s="2">
        <v>-778048.1957894699</v>
      </c>
      <c r="L60" s="17">
        <v>0</v>
      </c>
    </row>
    <row r="61" spans="1:12" ht="12.75">
      <c r="A61">
        <v>0.28</v>
      </c>
      <c r="B61" s="2">
        <v>270741.83496978326</v>
      </c>
      <c r="C61" s="2">
        <v>-154848.26551014784</v>
      </c>
      <c r="D61" s="2">
        <v>-190134.7332729691</v>
      </c>
      <c r="E61" s="2">
        <v>499470.2053263868</v>
      </c>
      <c r="F61" s="2">
        <v>9499470.205326388</v>
      </c>
      <c r="G61" s="17">
        <v>0.05549668948070964</v>
      </c>
      <c r="H61" s="2">
        <v>-4642600.89174193</v>
      </c>
      <c r="I61" s="2">
        <v>-2445917.0481995693</v>
      </c>
      <c r="J61" s="2">
        <v>-3256949.8931180756</v>
      </c>
      <c r="K61" s="2">
        <v>-754750.2094907281</v>
      </c>
      <c r="L61" s="17">
        <v>0</v>
      </c>
    </row>
    <row r="62" spans="1:12" ht="12.75">
      <c r="A62">
        <v>0.29</v>
      </c>
      <c r="B62" s="2">
        <v>315614.7367585878</v>
      </c>
      <c r="C62" s="2">
        <v>-121767.24522346708</v>
      </c>
      <c r="D62" s="2">
        <v>-165396.422804705</v>
      </c>
      <c r="E62" s="2">
        <v>565037.0980876763</v>
      </c>
      <c r="F62" s="2">
        <v>9565037.098087676</v>
      </c>
      <c r="G62" s="17">
        <v>0.0627818997875196</v>
      </c>
      <c r="H62" s="2">
        <v>-4603311.514013784</v>
      </c>
      <c r="I62" s="2">
        <v>-2407591.030639919</v>
      </c>
      <c r="J62" s="2">
        <v>-3205271.8191213296</v>
      </c>
      <c r="K62" s="2">
        <v>-732355.3998238347</v>
      </c>
      <c r="L62" s="17">
        <v>0</v>
      </c>
    </row>
    <row r="63" spans="1:12" ht="12.75">
      <c r="A63">
        <v>0.3</v>
      </c>
      <c r="B63" s="2">
        <v>360587.33202167414</v>
      </c>
      <c r="C63" s="2">
        <v>-90756.32467827061</v>
      </c>
      <c r="D63" s="2">
        <v>-140417.09515392198</v>
      </c>
      <c r="E63" s="2">
        <v>630009.5787791316</v>
      </c>
      <c r="F63" s="2">
        <v>9630009.578779133</v>
      </c>
      <c r="G63" s="17">
        <v>0.07000106430879241</v>
      </c>
      <c r="H63" s="2">
        <v>-4559071.991209638</v>
      </c>
      <c r="I63" s="2">
        <v>-2371538.4866762683</v>
      </c>
      <c r="J63" s="2">
        <v>-3152223.068263361</v>
      </c>
      <c r="K63" s="2">
        <v>-710653.9854872847</v>
      </c>
      <c r="L63" s="17">
        <v>0</v>
      </c>
    </row>
    <row r="64" spans="1:12" ht="12.75">
      <c r="A64">
        <v>0.31</v>
      </c>
      <c r="B64" s="2">
        <v>404135.39529234916</v>
      </c>
      <c r="C64" s="2">
        <v>-60237.250247344375</v>
      </c>
      <c r="D64" s="2">
        <v>-116495.51385852353</v>
      </c>
      <c r="E64" s="2">
        <v>694691.6851077289</v>
      </c>
      <c r="F64" s="2">
        <v>9694691.68510773</v>
      </c>
      <c r="G64" s="17">
        <v>0.07718796501196987</v>
      </c>
      <c r="H64" s="2">
        <v>-4521588.919823388</v>
      </c>
      <c r="I64" s="2">
        <v>-2332497.8100624243</v>
      </c>
      <c r="J64" s="2">
        <v>-3095577.4103532606</v>
      </c>
      <c r="K64" s="2">
        <v>-690402.0683605229</v>
      </c>
      <c r="L64" s="17">
        <v>0</v>
      </c>
    </row>
    <row r="65" spans="1:12" ht="12.75">
      <c r="A65">
        <v>0.32</v>
      </c>
      <c r="B65" s="2">
        <v>447238.4071874842</v>
      </c>
      <c r="C65" s="2">
        <v>-30396.032040555263</v>
      </c>
      <c r="D65" s="2">
        <v>-92670.0939145712</v>
      </c>
      <c r="E65" s="2">
        <v>756975.7078556543</v>
      </c>
      <c r="F65" s="2">
        <v>9756975.707855653</v>
      </c>
      <c r="G65" s="17">
        <v>0.0841084119839616</v>
      </c>
      <c r="H65" s="2">
        <v>-4490252.594849992</v>
      </c>
      <c r="I65" s="2">
        <v>-2300032.9401863045</v>
      </c>
      <c r="J65" s="2">
        <v>-3048394.4137344267</v>
      </c>
      <c r="K65" s="2">
        <v>-668286.3108174424</v>
      </c>
      <c r="L65" s="17">
        <v>0</v>
      </c>
    </row>
    <row r="66" spans="1:12" ht="12.75">
      <c r="A66">
        <v>0.33</v>
      </c>
      <c r="B66" s="2">
        <v>488903.36658119044</v>
      </c>
      <c r="C66" s="2">
        <v>-1454.5513088490657</v>
      </c>
      <c r="D66" s="2">
        <v>-69048.07477180728</v>
      </c>
      <c r="E66" s="2">
        <v>818659.2367071026</v>
      </c>
      <c r="F66" s="2">
        <v>9818659.236707103</v>
      </c>
      <c r="G66" s="17">
        <v>0.09096213741190029</v>
      </c>
      <c r="H66" s="2">
        <v>-4461564.677593018</v>
      </c>
      <c r="I66" s="2">
        <v>-2259981.496369846</v>
      </c>
      <c r="J66" s="2">
        <v>-2997108.7447953653</v>
      </c>
      <c r="K66" s="2">
        <v>-648871.5955256572</v>
      </c>
      <c r="L66" s="17">
        <v>0</v>
      </c>
    </row>
    <row r="67" spans="1:12" ht="12.75">
      <c r="A67">
        <v>0.34</v>
      </c>
      <c r="B67" s="2">
        <v>531224.2604066433</v>
      </c>
      <c r="C67" s="2">
        <v>27105.766226172946</v>
      </c>
      <c r="D67" s="2">
        <v>-45425.39006608172</v>
      </c>
      <c r="E67" s="2">
        <v>880502.8563799562</v>
      </c>
      <c r="F67" s="2">
        <v>9880502.856379956</v>
      </c>
      <c r="G67" s="17">
        <v>0.09783365070888403</v>
      </c>
      <c r="H67" s="2">
        <v>-4426821.078169017</v>
      </c>
      <c r="I67" s="2">
        <v>-2221744.192856621</v>
      </c>
      <c r="J67" s="2">
        <v>-2947248.6058295676</v>
      </c>
      <c r="K67" s="2">
        <v>-628552.0944059306</v>
      </c>
      <c r="L67" s="17">
        <v>0</v>
      </c>
    </row>
    <row r="68" spans="1:12" ht="12.75">
      <c r="A68">
        <v>0.35</v>
      </c>
      <c r="B68" s="2">
        <v>573374.9074150566</v>
      </c>
      <c r="C68" s="2">
        <v>54300.94490848747</v>
      </c>
      <c r="D68" s="2">
        <v>-22126.227533262525</v>
      </c>
      <c r="E68" s="2">
        <v>940621.1796834453</v>
      </c>
      <c r="F68" s="2">
        <v>9940621.179683445</v>
      </c>
      <c r="G68" s="17">
        <v>0.1045134644092717</v>
      </c>
      <c r="H68" s="2">
        <v>-4393990.437046725</v>
      </c>
      <c r="I68" s="2">
        <v>-2189090.8122591875</v>
      </c>
      <c r="J68" s="2">
        <v>-2895590.8837049375</v>
      </c>
      <c r="K68" s="2">
        <v>-604433.5020725133</v>
      </c>
      <c r="L68" s="17">
        <v>0</v>
      </c>
    </row>
    <row r="69" spans="1:12" ht="12.75">
      <c r="A69">
        <v>0.36</v>
      </c>
      <c r="B69" s="2">
        <v>614097.8530893847</v>
      </c>
      <c r="C69" s="2">
        <v>81285.9611628293</v>
      </c>
      <c r="D69" s="2">
        <v>1001.7339398822323</v>
      </c>
      <c r="E69" s="2">
        <v>999030.1583963479</v>
      </c>
      <c r="F69" s="2">
        <v>9999030.158396348</v>
      </c>
      <c r="G69" s="17">
        <v>0.11100335093292754</v>
      </c>
      <c r="H69" s="2">
        <v>-4364173.757245604</v>
      </c>
      <c r="I69" s="2">
        <v>-2153833.531001697</v>
      </c>
      <c r="J69" s="2">
        <v>-2849818.6098210313</v>
      </c>
      <c r="K69" s="2">
        <v>-584144.9686766434</v>
      </c>
      <c r="L69" s="17">
        <v>0</v>
      </c>
    </row>
    <row r="70" spans="1:12" ht="12.75">
      <c r="A70">
        <v>0.37</v>
      </c>
      <c r="B70" s="2">
        <v>655022.733963646</v>
      </c>
      <c r="C70" s="2">
        <v>107812.73427812278</v>
      </c>
      <c r="D70" s="2">
        <v>23857.386182185248</v>
      </c>
      <c r="E70" s="2">
        <v>1057452.332306102</v>
      </c>
      <c r="F70" s="2">
        <v>10057452.332306102</v>
      </c>
      <c r="G70" s="17">
        <v>0.11749470358956687</v>
      </c>
      <c r="H70" s="2">
        <v>-4332898.609878481</v>
      </c>
      <c r="I70" s="2">
        <v>-2119420.2188607235</v>
      </c>
      <c r="J70" s="2">
        <v>-2804072.2073321645</v>
      </c>
      <c r="K70" s="2">
        <v>-562880.5862920452</v>
      </c>
      <c r="L70" s="17">
        <v>0</v>
      </c>
    </row>
    <row r="71" spans="1:12" ht="12.75">
      <c r="A71">
        <v>0.38</v>
      </c>
      <c r="B71" s="2">
        <v>694801.9795836713</v>
      </c>
      <c r="C71" s="2">
        <v>133385.3647733864</v>
      </c>
      <c r="D71" s="2">
        <v>46371.1724517707</v>
      </c>
      <c r="E71" s="2">
        <v>1114461.339202817</v>
      </c>
      <c r="F71" s="2">
        <v>10114461.339202818</v>
      </c>
      <c r="G71" s="17">
        <v>0.12382903768920189</v>
      </c>
      <c r="H71" s="2">
        <v>-4303643.052846262</v>
      </c>
      <c r="I71" s="2">
        <v>-2085291.9331616848</v>
      </c>
      <c r="J71" s="2">
        <v>-2757116.5479483586</v>
      </c>
      <c r="K71" s="2">
        <v>-544889.4969900898</v>
      </c>
      <c r="L71" s="17">
        <v>0</v>
      </c>
    </row>
    <row r="72" spans="1:12" ht="12.75">
      <c r="A72">
        <v>0.39</v>
      </c>
      <c r="B72" s="2">
        <v>734627.6408819687</v>
      </c>
      <c r="C72" s="2">
        <v>158598.94318877382</v>
      </c>
      <c r="D72" s="2">
        <v>69594.48844375892</v>
      </c>
      <c r="E72" s="2">
        <v>1170950.443460628</v>
      </c>
      <c r="F72" s="2">
        <v>10170950.443460628</v>
      </c>
      <c r="G72" s="17">
        <v>0.13010560482895867</v>
      </c>
      <c r="H72" s="2">
        <v>-4275976.500928974</v>
      </c>
      <c r="I72" s="2">
        <v>-2047320.6939040425</v>
      </c>
      <c r="J72" s="2">
        <v>-2713287.0794053306</v>
      </c>
      <c r="K72" s="2">
        <v>-524376.1506304337</v>
      </c>
      <c r="L72" s="17">
        <v>0</v>
      </c>
    </row>
    <row r="73" spans="1:12" ht="12.75">
      <c r="A73">
        <v>0.4</v>
      </c>
      <c r="B73" s="2">
        <v>773665.0878846928</v>
      </c>
      <c r="C73" s="2">
        <v>183636.6613224771</v>
      </c>
      <c r="D73" s="2">
        <v>92624.56098387098</v>
      </c>
      <c r="E73" s="2">
        <v>1228330.8427919354</v>
      </c>
      <c r="F73" s="2">
        <v>10228330.842791935</v>
      </c>
      <c r="G73" s="17">
        <v>0.1364812047546595</v>
      </c>
      <c r="H73" s="2">
        <v>-4247808.085673739</v>
      </c>
      <c r="I73" s="2">
        <v>-2008901.3368041948</v>
      </c>
      <c r="J73" s="2">
        <v>-2668695.205639015</v>
      </c>
      <c r="K73" s="2">
        <v>-504654.5966051368</v>
      </c>
      <c r="L73" s="17">
        <v>0</v>
      </c>
    </row>
    <row r="74" spans="1:12" ht="12.75">
      <c r="A74">
        <v>0.41</v>
      </c>
      <c r="B74" s="2">
        <v>812406.2216011492</v>
      </c>
      <c r="C74" s="2">
        <v>207942.33174500233</v>
      </c>
      <c r="D74" s="2">
        <v>115046.63322475679</v>
      </c>
      <c r="E74" s="2">
        <v>1284253.9412742485</v>
      </c>
      <c r="F74" s="2">
        <v>10284253.94127425</v>
      </c>
      <c r="G74" s="17">
        <v>0.14269488236380537</v>
      </c>
      <c r="H74" s="2">
        <v>-4217967.754552695</v>
      </c>
      <c r="I74" s="2">
        <v>-1974397.360735261</v>
      </c>
      <c r="J74" s="2">
        <v>-2617980.4102133913</v>
      </c>
      <c r="K74" s="2">
        <v>-484772.95613770734</v>
      </c>
      <c r="L74" s="17">
        <v>0</v>
      </c>
    </row>
    <row r="75" spans="1:12" ht="12.75">
      <c r="A75">
        <v>0.42</v>
      </c>
      <c r="B75" s="2">
        <v>850025.7375950944</v>
      </c>
      <c r="C75" s="2">
        <v>231958.83961734106</v>
      </c>
      <c r="D75" s="2">
        <v>137494.7801232986</v>
      </c>
      <c r="E75" s="2">
        <v>1340649.8359052995</v>
      </c>
      <c r="F75" s="2">
        <v>10340649.835905299</v>
      </c>
      <c r="G75" s="17">
        <v>0.14896109287836662</v>
      </c>
      <c r="H75" s="2">
        <v>-4191850.0653095017</v>
      </c>
      <c r="I75" s="2">
        <v>-1938753.895436974</v>
      </c>
      <c r="J75" s="2">
        <v>-2576572.9667780446</v>
      </c>
      <c r="K75" s="2">
        <v>-464963.0268982782</v>
      </c>
      <c r="L75" s="17">
        <v>0</v>
      </c>
    </row>
    <row r="76" spans="1:12" ht="12.75">
      <c r="A76">
        <v>0.43</v>
      </c>
      <c r="B76" s="2">
        <v>888233.1079844348</v>
      </c>
      <c r="C76" s="2">
        <v>255624.27303087385</v>
      </c>
      <c r="D76" s="2">
        <v>159753.09924349425</v>
      </c>
      <c r="E76" s="2">
        <v>1395862.6186518222</v>
      </c>
      <c r="F76" s="2">
        <v>10395862.618651822</v>
      </c>
      <c r="G76" s="17">
        <v>0.15509584651686914</v>
      </c>
      <c r="H76" s="2">
        <v>-4162756.66557303</v>
      </c>
      <c r="I76" s="2">
        <v>-1902283.278860925</v>
      </c>
      <c r="J76" s="2">
        <v>-2527798.557228321</v>
      </c>
      <c r="K76" s="2">
        <v>-444835.681194109</v>
      </c>
      <c r="L76" s="17">
        <v>0</v>
      </c>
    </row>
    <row r="77" spans="1:12" ht="12.75">
      <c r="A77">
        <v>0.44</v>
      </c>
      <c r="B77" s="2">
        <v>926243.8603546191</v>
      </c>
      <c r="C77" s="2">
        <v>278837.52423444984</v>
      </c>
      <c r="D77" s="2">
        <v>181975.13648867948</v>
      </c>
      <c r="E77" s="2">
        <v>1450511.6119982894</v>
      </c>
      <c r="F77" s="2">
        <v>10450511.611998288</v>
      </c>
      <c r="G77" s="17">
        <v>0.16116795688869884</v>
      </c>
      <c r="H77" s="2">
        <v>-4138174.82457011</v>
      </c>
      <c r="I77" s="2">
        <v>-1869075.6834929094</v>
      </c>
      <c r="J77" s="2">
        <v>-2481665.991383962</v>
      </c>
      <c r="K77" s="2">
        <v>-424481.0543017323</v>
      </c>
      <c r="L77" s="17">
        <v>0</v>
      </c>
    </row>
    <row r="78" spans="1:12" ht="12.75">
      <c r="A78">
        <v>0.45</v>
      </c>
      <c r="B78" s="2">
        <v>963852.2356199566</v>
      </c>
      <c r="C78" s="2">
        <v>301792.77717672766</v>
      </c>
      <c r="D78" s="2">
        <v>204383.5392607325</v>
      </c>
      <c r="E78" s="2">
        <v>1504145.4263579668</v>
      </c>
      <c r="F78" s="2">
        <v>10504145.426357966</v>
      </c>
      <c r="G78" s="17">
        <v>0.16712726959532964</v>
      </c>
      <c r="H78" s="2">
        <v>-4112564.4798200047</v>
      </c>
      <c r="I78" s="2">
        <v>-1832911.998123922</v>
      </c>
      <c r="J78" s="2">
        <v>-2438493.5712293517</v>
      </c>
      <c r="K78" s="2">
        <v>-405972.3809623317</v>
      </c>
      <c r="L78" s="17">
        <v>0</v>
      </c>
    </row>
    <row r="79" spans="1:12" ht="12.75">
      <c r="A79">
        <v>0.46</v>
      </c>
      <c r="B79" s="2">
        <v>1000668.3659649995</v>
      </c>
      <c r="C79" s="2">
        <v>324271.7470190363</v>
      </c>
      <c r="D79" s="2">
        <v>226604.33775242494</v>
      </c>
      <c r="E79" s="2">
        <v>1557639.0914661398</v>
      </c>
      <c r="F79" s="2">
        <v>10557639.09146614</v>
      </c>
      <c r="G79" s="17">
        <v>0.1730710101629044</v>
      </c>
      <c r="H79" s="2">
        <v>-4086012.653214945</v>
      </c>
      <c r="I79" s="2">
        <v>-1799532.4986401778</v>
      </c>
      <c r="J79" s="2">
        <v>-2395905.60632019</v>
      </c>
      <c r="K79" s="2">
        <v>-387065.9490156923</v>
      </c>
      <c r="L79" s="17">
        <v>0</v>
      </c>
    </row>
    <row r="80" spans="1:12" ht="12.75">
      <c r="A80">
        <v>0.47</v>
      </c>
      <c r="B80" s="2">
        <v>1038157.602449719</v>
      </c>
      <c r="C80" s="2">
        <v>346466.6666948223</v>
      </c>
      <c r="D80" s="2">
        <v>248715.45893139276</v>
      </c>
      <c r="E80" s="2">
        <v>1611076.8725468968</v>
      </c>
      <c r="F80" s="2">
        <v>10611076.872546896</v>
      </c>
      <c r="G80" s="17">
        <v>0.17900854139409964</v>
      </c>
      <c r="H80" s="2">
        <v>-4059336.9335211106</v>
      </c>
      <c r="I80" s="2">
        <v>-1766115.8278307118</v>
      </c>
      <c r="J80" s="2">
        <v>-2352878.928269445</v>
      </c>
      <c r="K80" s="2">
        <v>-367619.70068543893</v>
      </c>
      <c r="L80" s="17">
        <v>0</v>
      </c>
    </row>
    <row r="81" spans="1:12" ht="12.75">
      <c r="A81">
        <v>0.48</v>
      </c>
      <c r="B81" s="2">
        <v>1075522.2700866794</v>
      </c>
      <c r="C81" s="2">
        <v>368595.5660013152</v>
      </c>
      <c r="D81" s="2">
        <v>270620.72730744653</v>
      </c>
      <c r="E81" s="2">
        <v>1663443.0681041155</v>
      </c>
      <c r="F81" s="2">
        <v>10663443.068104116</v>
      </c>
      <c r="G81" s="17">
        <v>0.18482700756712395</v>
      </c>
      <c r="H81" s="2">
        <v>-4035270.4302663757</v>
      </c>
      <c r="I81" s="2">
        <v>-1735849.6094908009</v>
      </c>
      <c r="J81" s="2">
        <v>-2310560.7985974927</v>
      </c>
      <c r="K81" s="2">
        <v>-347248.33388261014</v>
      </c>
      <c r="L81" s="17">
        <v>0</v>
      </c>
    </row>
    <row r="82" spans="1:12" ht="12.75">
      <c r="A82">
        <v>0.49</v>
      </c>
      <c r="B82" s="2">
        <v>1113649.798693316</v>
      </c>
      <c r="C82" s="2">
        <v>390189.2701547587</v>
      </c>
      <c r="D82" s="2">
        <v>292797.68105999974</v>
      </c>
      <c r="E82" s="2">
        <v>1716901.6648210604</v>
      </c>
      <c r="F82" s="2">
        <v>10716901.66482106</v>
      </c>
      <c r="G82" s="17">
        <v>0.19076685164678447</v>
      </c>
      <c r="H82" s="2">
        <v>-4014031.947230944</v>
      </c>
      <c r="I82" s="2">
        <v>-1699906.5886342537</v>
      </c>
      <c r="J82" s="2">
        <v>-2269142.337421369</v>
      </c>
      <c r="K82" s="2">
        <v>-323985.74957927846</v>
      </c>
      <c r="L82" s="17">
        <v>0</v>
      </c>
    </row>
    <row r="83" spans="1:12" ht="12.75">
      <c r="A83">
        <v>0.5</v>
      </c>
      <c r="B83" s="2">
        <v>1151166.1858509595</v>
      </c>
      <c r="C83" s="2">
        <v>411390.53471313603</v>
      </c>
      <c r="D83" s="2">
        <v>314801.34740939114</v>
      </c>
      <c r="E83" s="2">
        <v>1769641.2109242263</v>
      </c>
      <c r="F83" s="2">
        <v>10769641.210924227</v>
      </c>
      <c r="G83" s="17">
        <v>0.19662680121380294</v>
      </c>
      <c r="H83" s="2">
        <v>-3989312.94640824</v>
      </c>
      <c r="I83" s="2">
        <v>-1669146.4691205546</v>
      </c>
      <c r="J83" s="2">
        <v>-2223431.0191109283</v>
      </c>
      <c r="K83" s="2">
        <v>-305004.6350439274</v>
      </c>
      <c r="L83" s="17">
        <v>0</v>
      </c>
    </row>
    <row r="84" spans="1:12" ht="12.75">
      <c r="A84">
        <v>0.51</v>
      </c>
      <c r="B84" s="2">
        <v>1188271.3409240618</v>
      </c>
      <c r="C84" s="2">
        <v>432498.637587506</v>
      </c>
      <c r="D84" s="2">
        <v>336922.0919887962</v>
      </c>
      <c r="E84" s="2">
        <v>1822429.3209102554</v>
      </c>
      <c r="F84" s="2">
        <v>10822429.320910256</v>
      </c>
      <c r="G84" s="17">
        <v>0.2024921467678062</v>
      </c>
      <c r="H84" s="2">
        <v>-3964583.4151795567</v>
      </c>
      <c r="I84" s="2">
        <v>-1636048.9530697393</v>
      </c>
      <c r="J84" s="2">
        <v>-2174024.451739354</v>
      </c>
      <c r="K84" s="2">
        <v>-285513.94591661944</v>
      </c>
      <c r="L84" s="17">
        <v>0</v>
      </c>
    </row>
    <row r="85" spans="1:12" ht="12.75">
      <c r="A85">
        <v>0.52</v>
      </c>
      <c r="B85" s="2">
        <v>1226040.8044336783</v>
      </c>
      <c r="C85" s="2">
        <v>453280.1074058057</v>
      </c>
      <c r="D85" s="2">
        <v>359139.4493005667</v>
      </c>
      <c r="E85" s="2">
        <v>1875537.7851447489</v>
      </c>
      <c r="F85" s="2">
        <v>10875537.785144748</v>
      </c>
      <c r="G85" s="17">
        <v>0.2083930872383054</v>
      </c>
      <c r="H85" s="2">
        <v>-3943935.124431859</v>
      </c>
      <c r="I85" s="2">
        <v>-1603862.5448291076</v>
      </c>
      <c r="J85" s="2">
        <v>-2135452.10754354</v>
      </c>
      <c r="K85" s="2">
        <v>-268580.53547982255</v>
      </c>
      <c r="L85" s="17">
        <v>0</v>
      </c>
    </row>
    <row r="86" spans="1:12" ht="12.75">
      <c r="A86">
        <v>0.53</v>
      </c>
      <c r="B86" s="2">
        <v>1262762.0101161322</v>
      </c>
      <c r="C86" s="2">
        <v>473773.820968508</v>
      </c>
      <c r="D86" s="2">
        <v>381334.22253446624</v>
      </c>
      <c r="E86" s="2">
        <v>1928113.9820755974</v>
      </c>
      <c r="F86" s="2">
        <v>10928113.982075598</v>
      </c>
      <c r="G86" s="17">
        <v>0.21423488689728862</v>
      </c>
      <c r="H86" s="2">
        <v>-3922088.6991783655</v>
      </c>
      <c r="I86" s="2">
        <v>-1566839.580909091</v>
      </c>
      <c r="J86" s="2">
        <v>-2091559.2465223803</v>
      </c>
      <c r="K86" s="2">
        <v>-247859.07884818836</v>
      </c>
      <c r="L86" s="17">
        <v>0</v>
      </c>
    </row>
    <row r="87" spans="1:12" ht="12.75">
      <c r="A87">
        <v>0.54</v>
      </c>
      <c r="B87" s="2">
        <v>1299633.917514263</v>
      </c>
      <c r="C87" s="2">
        <v>494061.6140467813</v>
      </c>
      <c r="D87" s="2">
        <v>404090.0278206852</v>
      </c>
      <c r="E87" s="2">
        <v>1981801.1744432196</v>
      </c>
      <c r="F87" s="2">
        <v>10981801.174443219</v>
      </c>
      <c r="G87" s="17">
        <v>0.22020013049369105</v>
      </c>
      <c r="H87" s="2">
        <v>-3901959.37621054</v>
      </c>
      <c r="I87" s="2">
        <v>-1531469.7307670244</v>
      </c>
      <c r="J87" s="2">
        <v>-2053128.152933938</v>
      </c>
      <c r="K87" s="2">
        <v>-228392.50980920237</v>
      </c>
      <c r="L87" s="17">
        <v>0</v>
      </c>
    </row>
    <row r="88" spans="1:12" ht="12.75">
      <c r="A88">
        <v>0.55</v>
      </c>
      <c r="B88" s="2">
        <v>1336730.439546358</v>
      </c>
      <c r="C88" s="2">
        <v>514117.3420886188</v>
      </c>
      <c r="D88" s="2">
        <v>427063.0577895626</v>
      </c>
      <c r="E88" s="2">
        <v>2034571.6702812188</v>
      </c>
      <c r="F88" s="2">
        <v>11034571.670281218</v>
      </c>
      <c r="G88" s="17">
        <v>0.22606351892013543</v>
      </c>
      <c r="H88" s="2">
        <v>-3881256.5558168</v>
      </c>
      <c r="I88" s="2">
        <v>-1497324.9297829294</v>
      </c>
      <c r="J88" s="2">
        <v>-2014817.0200083267</v>
      </c>
      <c r="K88" s="2">
        <v>-206570.84348398107</v>
      </c>
      <c r="L88" s="17">
        <v>0</v>
      </c>
    </row>
    <row r="89" spans="1:12" ht="12.75">
      <c r="A89">
        <v>0.56</v>
      </c>
      <c r="B89" s="2">
        <v>1374596.0946614016</v>
      </c>
      <c r="C89" s="2">
        <v>534370.7132011796</v>
      </c>
      <c r="D89" s="2">
        <v>449824.6430174188</v>
      </c>
      <c r="E89" s="2">
        <v>2085978.2756018778</v>
      </c>
      <c r="F89" s="2">
        <v>11085978.275601879</v>
      </c>
      <c r="G89" s="17">
        <v>0.2317753639557642</v>
      </c>
      <c r="H89" s="2">
        <v>-3861904.3981727185</v>
      </c>
      <c r="I89" s="2">
        <v>-1460953.7594045782</v>
      </c>
      <c r="J89" s="2">
        <v>-1968172.6243707114</v>
      </c>
      <c r="K89" s="2">
        <v>-187725.62439746645</v>
      </c>
      <c r="L89" s="17">
        <v>0</v>
      </c>
    </row>
    <row r="90" spans="1:12" ht="12.75">
      <c r="A90">
        <v>0.57</v>
      </c>
      <c r="B90" s="2">
        <v>1412286.294972919</v>
      </c>
      <c r="C90" s="2">
        <v>554176.2903064043</v>
      </c>
      <c r="D90" s="2">
        <v>472662.36824909184</v>
      </c>
      <c r="E90" s="2">
        <v>2138685.1045495193</v>
      </c>
      <c r="F90" s="2">
        <v>11138685.10454952</v>
      </c>
      <c r="G90" s="17">
        <v>0.2376316782832799</v>
      </c>
      <c r="H90" s="2">
        <v>-3843253.8278311864</v>
      </c>
      <c r="I90" s="2">
        <v>-1430917.1124784152</v>
      </c>
      <c r="J90" s="2">
        <v>-1931488.653566245</v>
      </c>
      <c r="K90" s="2">
        <v>-167203.71794038243</v>
      </c>
      <c r="L90" s="17">
        <v>0</v>
      </c>
    </row>
    <row r="91" spans="1:12" ht="12.75">
      <c r="A91">
        <v>0.58</v>
      </c>
      <c r="B91" s="2">
        <v>1448954.8199968692</v>
      </c>
      <c r="C91" s="2">
        <v>573925.5548204458</v>
      </c>
      <c r="D91" s="2">
        <v>495578.00712620205</v>
      </c>
      <c r="E91" s="2">
        <v>2191571.8486716687</v>
      </c>
      <c r="F91" s="2">
        <v>11191571.84867167</v>
      </c>
      <c r="G91" s="17">
        <v>0.24350798318574096</v>
      </c>
      <c r="H91" s="2">
        <v>-3821870.688178221</v>
      </c>
      <c r="I91" s="2">
        <v>-1395102.676828159</v>
      </c>
      <c r="J91" s="2">
        <v>-1888587.4601174481</v>
      </c>
      <c r="K91" s="2">
        <v>-144090.82728924378</v>
      </c>
      <c r="L91" s="17">
        <v>0</v>
      </c>
    </row>
    <row r="92" spans="1:12" ht="12.75">
      <c r="A92">
        <v>0.59</v>
      </c>
      <c r="B92" s="2">
        <v>1486819.8273001015</v>
      </c>
      <c r="C92" s="2">
        <v>593406.9229748625</v>
      </c>
      <c r="D92" s="2">
        <v>518732.714702169</v>
      </c>
      <c r="E92" s="2">
        <v>2244013.6070990846</v>
      </c>
      <c r="F92" s="2">
        <v>11244013.607099084</v>
      </c>
      <c r="G92" s="17">
        <v>0.24933484523323163</v>
      </c>
      <c r="H92" s="2">
        <v>-3801508.027607605</v>
      </c>
      <c r="I92" s="2">
        <v>-1364022.852545711</v>
      </c>
      <c r="J92" s="2">
        <v>-1847349.5292737072</v>
      </c>
      <c r="K92" s="2">
        <v>-119269.14427578318</v>
      </c>
      <c r="L92" s="17">
        <v>0</v>
      </c>
    </row>
    <row r="93" spans="1:12" ht="12.75">
      <c r="A93">
        <v>0.6</v>
      </c>
      <c r="B93" s="2">
        <v>1524651.6886190434</v>
      </c>
      <c r="C93" s="2">
        <v>612661.7066703422</v>
      </c>
      <c r="D93" s="2">
        <v>542443.6604787665</v>
      </c>
      <c r="E93" s="2">
        <v>2296628.6166226175</v>
      </c>
      <c r="F93" s="2">
        <v>11296628.616622617</v>
      </c>
      <c r="G93" s="17">
        <v>0.25518095740251306</v>
      </c>
      <c r="H93" s="2">
        <v>-3783358.174031037</v>
      </c>
      <c r="I93" s="2">
        <v>-1330750.8093420032</v>
      </c>
      <c r="J93" s="2">
        <v>-1810249.7391848732</v>
      </c>
      <c r="K93" s="2">
        <v>-98716.35034856749</v>
      </c>
      <c r="L93" s="17">
        <v>0</v>
      </c>
    </row>
    <row r="94" spans="1:12" ht="12.75">
      <c r="A94">
        <v>0.61</v>
      </c>
      <c r="B94" s="2">
        <v>1562533.1259324756</v>
      </c>
      <c r="C94" s="2">
        <v>632220.4164574727</v>
      </c>
      <c r="D94" s="2">
        <v>565672.8435952441</v>
      </c>
      <c r="E94" s="2">
        <v>2349601.6087327497</v>
      </c>
      <c r="F94" s="2">
        <v>11349601.608732749</v>
      </c>
      <c r="G94" s="17">
        <v>0.26106684541475</v>
      </c>
      <c r="H94" s="2">
        <v>-3764393.6398970373</v>
      </c>
      <c r="I94" s="2">
        <v>-1291367.9107528615</v>
      </c>
      <c r="J94" s="2">
        <v>-1767146.196414262</v>
      </c>
      <c r="K94" s="2">
        <v>-76623.01875241927</v>
      </c>
      <c r="L94" s="17">
        <v>0</v>
      </c>
    </row>
    <row r="95" spans="1:12" ht="12.75">
      <c r="A95">
        <v>0.62</v>
      </c>
      <c r="B95" s="2">
        <v>1601331.5995656978</v>
      </c>
      <c r="C95" s="2">
        <v>651404.0046002539</v>
      </c>
      <c r="D95" s="2">
        <v>589689.9475531104</v>
      </c>
      <c r="E95" s="2">
        <v>2403567.8535574013</v>
      </c>
      <c r="F95" s="2">
        <v>11403567.8535574</v>
      </c>
      <c r="G95" s="17">
        <v>0.26706309483971125</v>
      </c>
      <c r="H95" s="2">
        <v>-3745756.7294247407</v>
      </c>
      <c r="I95" s="2">
        <v>-1256386.4617225179</v>
      </c>
      <c r="J95" s="2">
        <v>-1730610.4747351974</v>
      </c>
      <c r="K95" s="2">
        <v>-56423.46863352621</v>
      </c>
      <c r="L95" s="17">
        <v>0</v>
      </c>
    </row>
    <row r="96" spans="1:12" ht="12.75">
      <c r="A96">
        <v>0.63</v>
      </c>
      <c r="B96" s="2">
        <v>1639042.8731102757</v>
      </c>
      <c r="C96" s="2">
        <v>670470.159152509</v>
      </c>
      <c r="D96" s="2">
        <v>614133.0597663517</v>
      </c>
      <c r="E96" s="2">
        <v>2456502.793813012</v>
      </c>
      <c r="F96" s="2">
        <v>11456502.793813013</v>
      </c>
      <c r="G96" s="17">
        <v>0.2729447548681124</v>
      </c>
      <c r="H96" s="2">
        <v>-3726481.1628966397</v>
      </c>
      <c r="I96" s="2">
        <v>-1222615.8366304631</v>
      </c>
      <c r="J96" s="2">
        <v>-1691679.4080046571</v>
      </c>
      <c r="K96" s="2">
        <v>-33030.20296619215</v>
      </c>
      <c r="L96" s="17">
        <v>0</v>
      </c>
    </row>
    <row r="97" spans="1:12" ht="12.75">
      <c r="A97">
        <v>0.64</v>
      </c>
      <c r="B97" s="2">
        <v>1677483.4892619867</v>
      </c>
      <c r="C97" s="2">
        <v>690000.3628605533</v>
      </c>
      <c r="D97" s="2">
        <v>638946.7342578005</v>
      </c>
      <c r="E97" s="2">
        <v>2509498.635535486</v>
      </c>
      <c r="F97" s="2">
        <v>11509498.635535486</v>
      </c>
      <c r="G97" s="17">
        <v>0.2788331817261651</v>
      </c>
      <c r="H97" s="2">
        <v>-3706834.6183560574</v>
      </c>
      <c r="I97" s="2">
        <v>-1190326.0614936824</v>
      </c>
      <c r="J97" s="2">
        <v>-1653549.7514181552</v>
      </c>
      <c r="K97" s="2">
        <v>-12888.498677396263</v>
      </c>
      <c r="L97" s="17">
        <v>0</v>
      </c>
    </row>
    <row r="98" spans="1:12" ht="12.75">
      <c r="A98">
        <v>0.65</v>
      </c>
      <c r="B98" s="2">
        <v>1716821.5862580463</v>
      </c>
      <c r="C98" s="2">
        <v>709211.713415288</v>
      </c>
      <c r="D98" s="2">
        <v>663950.9512256696</v>
      </c>
      <c r="E98" s="2">
        <v>2565895.2880310575</v>
      </c>
      <c r="F98" s="2">
        <v>11565895.288031057</v>
      </c>
      <c r="G98" s="17">
        <v>0.28509947644789524</v>
      </c>
      <c r="H98" s="2">
        <v>-3689291.9765052</v>
      </c>
      <c r="I98" s="2">
        <v>-1157748.3134024213</v>
      </c>
      <c r="J98" s="2">
        <v>-1617207.8377258498</v>
      </c>
      <c r="K98" s="2">
        <v>8837.668495050933</v>
      </c>
      <c r="L98" s="17">
        <v>0</v>
      </c>
    </row>
    <row r="99" spans="1:12" ht="12.75">
      <c r="A99">
        <v>0.66</v>
      </c>
      <c r="B99" s="2">
        <v>1756256.6477051007</v>
      </c>
      <c r="C99" s="2">
        <v>728237.7696445625</v>
      </c>
      <c r="D99" s="2">
        <v>688711.922040889</v>
      </c>
      <c r="E99" s="2">
        <v>2621242.5103588</v>
      </c>
      <c r="F99" s="2">
        <v>11621242.510358801</v>
      </c>
      <c r="G99" s="17">
        <v>0.2912491678176444</v>
      </c>
      <c r="H99" s="2">
        <v>-3672077.141462557</v>
      </c>
      <c r="I99" s="2">
        <v>-1120789.6635980075</v>
      </c>
      <c r="J99" s="2">
        <v>-1577781.7834909426</v>
      </c>
      <c r="K99" s="2">
        <v>33279.78627369214</v>
      </c>
      <c r="L99" s="17">
        <v>0</v>
      </c>
    </row>
    <row r="100" spans="1:12" ht="12.75">
      <c r="A100">
        <v>0.67</v>
      </c>
      <c r="B100" s="2">
        <v>1796260.1088661589</v>
      </c>
      <c r="C100" s="2">
        <v>747141.2866943437</v>
      </c>
      <c r="D100" s="2">
        <v>714127.4332622988</v>
      </c>
      <c r="E100" s="2">
        <v>2677171.3135483097</v>
      </c>
      <c r="F100" s="2">
        <v>11677171.31354831</v>
      </c>
      <c r="G100" s="17">
        <v>0.29746347928314554</v>
      </c>
      <c r="H100" s="2">
        <v>-3655649.0342936795</v>
      </c>
      <c r="I100" s="2">
        <v>-1082674.482375612</v>
      </c>
      <c r="J100" s="2">
        <v>-1537962.902448486</v>
      </c>
      <c r="K100" s="2">
        <v>57280.0165456878</v>
      </c>
      <c r="L100" s="17">
        <v>0</v>
      </c>
    </row>
    <row r="101" spans="1:12" ht="12.75">
      <c r="A101">
        <v>0.68</v>
      </c>
      <c r="B101" s="2">
        <v>1836104.4928961492</v>
      </c>
      <c r="C101" s="2">
        <v>766135.722458668</v>
      </c>
      <c r="D101" s="2">
        <v>740563.7505624131</v>
      </c>
      <c r="E101" s="2">
        <v>2734222.479459663</v>
      </c>
      <c r="F101" s="2">
        <v>11734222.479459664</v>
      </c>
      <c r="G101" s="17">
        <v>0.3038024977177403</v>
      </c>
      <c r="H101" s="2">
        <v>-3639501.7535880813</v>
      </c>
      <c r="I101" s="2">
        <v>-1043667.2506374111</v>
      </c>
      <c r="J101" s="2">
        <v>-1498310.4419465852</v>
      </c>
      <c r="K101" s="2">
        <v>80174.49218479075</v>
      </c>
      <c r="L101" s="17">
        <v>0</v>
      </c>
    </row>
    <row r="102" spans="1:12" ht="12.75">
      <c r="A102">
        <v>0.69</v>
      </c>
      <c r="B102" s="2">
        <v>1876421.982384488</v>
      </c>
      <c r="C102" s="2">
        <v>785052.7642153814</v>
      </c>
      <c r="D102" s="2">
        <v>767240.7198047152</v>
      </c>
      <c r="E102" s="2">
        <v>2791114.3949158657</v>
      </c>
      <c r="F102" s="2">
        <v>11791114.394915866</v>
      </c>
      <c r="G102" s="17">
        <v>0.3101238216573184</v>
      </c>
      <c r="H102" s="2">
        <v>-3623624.352626347</v>
      </c>
      <c r="I102" s="2">
        <v>-1003729.3746997815</v>
      </c>
      <c r="J102" s="2">
        <v>-1462509.265606533</v>
      </c>
      <c r="K102" s="2">
        <v>104740.46813321784</v>
      </c>
      <c r="L102" s="17">
        <v>0</v>
      </c>
    </row>
    <row r="103" spans="1:12" ht="12.75">
      <c r="A103">
        <v>0.7</v>
      </c>
      <c r="B103" s="2">
        <v>1916637.2070816532</v>
      </c>
      <c r="C103" s="2">
        <v>804373.9888900105</v>
      </c>
      <c r="D103" s="2">
        <v>793632.2212690762</v>
      </c>
      <c r="E103" s="2">
        <v>2847256.04373316</v>
      </c>
      <c r="F103" s="2">
        <v>11847256.043733161</v>
      </c>
      <c r="G103" s="17">
        <v>0.31636178263701775</v>
      </c>
      <c r="H103" s="2">
        <v>-3606323.3146161926</v>
      </c>
      <c r="I103" s="2">
        <v>-964218.6586232677</v>
      </c>
      <c r="J103" s="2">
        <v>-1420177.0677767775</v>
      </c>
      <c r="K103" s="2">
        <v>129178.6882877046</v>
      </c>
      <c r="L103" s="17">
        <v>0</v>
      </c>
    </row>
    <row r="104" spans="1:12" ht="12.75">
      <c r="A104">
        <v>0.71</v>
      </c>
      <c r="B104" s="2">
        <v>1957911.249868529</v>
      </c>
      <c r="C104" s="2">
        <v>823342.5857353033</v>
      </c>
      <c r="D104" s="2">
        <v>821141.9226295273</v>
      </c>
      <c r="E104" s="2">
        <v>2904995.6794458176</v>
      </c>
      <c r="F104" s="2">
        <v>11904995.679445818</v>
      </c>
      <c r="G104" s="17">
        <v>0.32277729771620195</v>
      </c>
      <c r="H104" s="2">
        <v>-3590011.1050086347</v>
      </c>
      <c r="I104" s="2">
        <v>-925943.1561346272</v>
      </c>
      <c r="J104" s="2">
        <v>-1381803.725250882</v>
      </c>
      <c r="K104" s="2">
        <v>153807.82422699488</v>
      </c>
      <c r="L104" s="17">
        <v>0</v>
      </c>
    </row>
    <row r="105" spans="1:12" ht="12.75">
      <c r="A105">
        <v>0.72</v>
      </c>
      <c r="B105" s="2">
        <v>2000175.3600643815</v>
      </c>
      <c r="C105" s="2">
        <v>842350.8230482372</v>
      </c>
      <c r="D105" s="2">
        <v>848761.9474696934</v>
      </c>
      <c r="E105" s="2">
        <v>2964490.2106506736</v>
      </c>
      <c r="F105" s="2">
        <v>11964490.210650673</v>
      </c>
      <c r="G105" s="17">
        <v>0.32938780118340816</v>
      </c>
      <c r="H105" s="2">
        <v>-3572984.0429332587</v>
      </c>
      <c r="I105" s="2">
        <v>-887034.0225103877</v>
      </c>
      <c r="J105" s="2">
        <v>-1343603.758339606</v>
      </c>
      <c r="K105" s="2">
        <v>178557.8172681564</v>
      </c>
      <c r="L105" s="17">
        <v>0</v>
      </c>
    </row>
    <row r="106" spans="1:12" ht="12.75">
      <c r="A106">
        <v>0.73</v>
      </c>
      <c r="B106" s="2">
        <v>2042250.4682357756</v>
      </c>
      <c r="C106" s="2">
        <v>861701.9203966242</v>
      </c>
      <c r="D106" s="2">
        <v>877224.9831552608</v>
      </c>
      <c r="E106" s="2">
        <v>3024404.7706766785</v>
      </c>
      <c r="F106" s="2">
        <v>12024404.770676678</v>
      </c>
      <c r="G106" s="17">
        <v>0.33604497451963095</v>
      </c>
      <c r="H106" s="2">
        <v>-3558485.6313538537</v>
      </c>
      <c r="I106" s="2">
        <v>-850015.7515593485</v>
      </c>
      <c r="J106" s="2">
        <v>-1300482.4406332967</v>
      </c>
      <c r="K106" s="2">
        <v>203120.51391080738</v>
      </c>
      <c r="L106" s="17">
        <v>0</v>
      </c>
    </row>
    <row r="107" spans="1:12" ht="12.75">
      <c r="A107">
        <v>0.74</v>
      </c>
      <c r="B107" s="2">
        <v>2085698.2469977941</v>
      </c>
      <c r="C107" s="2">
        <v>880965.3105504392</v>
      </c>
      <c r="D107" s="2">
        <v>906400.9493996886</v>
      </c>
      <c r="E107" s="2">
        <v>3084761.0551199024</v>
      </c>
      <c r="F107" s="2">
        <v>12084761.055119902</v>
      </c>
      <c r="G107" s="17">
        <v>0.34275122834665583</v>
      </c>
      <c r="H107" s="2">
        <v>-3543704.100009814</v>
      </c>
      <c r="I107" s="2">
        <v>-808142.517557136</v>
      </c>
      <c r="J107" s="2">
        <v>-1258433.2804339721</v>
      </c>
      <c r="K107" s="2">
        <v>229655.20486524067</v>
      </c>
      <c r="L107" s="17">
        <v>0</v>
      </c>
    </row>
    <row r="108" spans="1:12" ht="12.75">
      <c r="A108">
        <v>0.75</v>
      </c>
      <c r="B108" s="2">
        <v>2130429.1440828294</v>
      </c>
      <c r="C108" s="2">
        <v>899966.6049746312</v>
      </c>
      <c r="D108" s="2">
        <v>935613.6277160158</v>
      </c>
      <c r="E108" s="2">
        <v>3147190.897150985</v>
      </c>
      <c r="F108" s="2">
        <v>12147190.897150984</v>
      </c>
      <c r="G108" s="17">
        <v>0.34968787746122054</v>
      </c>
      <c r="H108" s="2">
        <v>-3528519.2707591946</v>
      </c>
      <c r="I108" s="2">
        <v>-765751.0422437387</v>
      </c>
      <c r="J108" s="2">
        <v>-1214739.8722341792</v>
      </c>
      <c r="K108" s="2">
        <v>254437.1649540377</v>
      </c>
      <c r="L108" s="17">
        <v>0</v>
      </c>
    </row>
    <row r="109" spans="1:12" ht="12.75">
      <c r="A109">
        <v>0.76</v>
      </c>
      <c r="B109" s="2">
        <v>2175290.9350622576</v>
      </c>
      <c r="C109" s="2">
        <v>919169.8181177409</v>
      </c>
      <c r="D109" s="2">
        <v>965560.1254018276</v>
      </c>
      <c r="E109" s="2">
        <v>3210084.423371795</v>
      </c>
      <c r="F109" s="2">
        <v>12210084.423371796</v>
      </c>
      <c r="G109" s="17">
        <v>0.3566760470413106</v>
      </c>
      <c r="H109" s="2">
        <v>-3511771.476729182</v>
      </c>
      <c r="I109" s="2">
        <v>-724732.0430801619</v>
      </c>
      <c r="J109" s="2">
        <v>-1172683.2798509311</v>
      </c>
      <c r="K109" s="2">
        <v>281741.49603955634</v>
      </c>
      <c r="L109" s="17">
        <v>0</v>
      </c>
    </row>
    <row r="110" spans="1:12" ht="12.75">
      <c r="A110">
        <v>0.77</v>
      </c>
      <c r="B110" s="2">
        <v>2221081.4818342905</v>
      </c>
      <c r="C110" s="2">
        <v>938505.9201952869</v>
      </c>
      <c r="D110" s="2">
        <v>996804.6912748031</v>
      </c>
      <c r="E110" s="2">
        <v>3275982.2488126056</v>
      </c>
      <c r="F110" s="2">
        <v>12275982.248812607</v>
      </c>
      <c r="G110" s="17">
        <v>0.3639980276458451</v>
      </c>
      <c r="H110" s="2">
        <v>-3497701.1881201314</v>
      </c>
      <c r="I110" s="2">
        <v>-677493.2820880174</v>
      </c>
      <c r="J110" s="2">
        <v>-1125736.3662488686</v>
      </c>
      <c r="K110" s="2">
        <v>309082.5737828703</v>
      </c>
      <c r="L110" s="17">
        <v>0</v>
      </c>
    </row>
    <row r="111" spans="1:12" ht="12.75">
      <c r="A111">
        <v>0.78</v>
      </c>
      <c r="B111" s="2">
        <v>2267840.6964522568</v>
      </c>
      <c r="C111" s="2">
        <v>958121.0184996801</v>
      </c>
      <c r="D111" s="2">
        <v>1029093.9588512422</v>
      </c>
      <c r="E111" s="2">
        <v>3343080.5853301445</v>
      </c>
      <c r="F111" s="2">
        <v>12343080.585330144</v>
      </c>
      <c r="G111" s="17">
        <v>0.37145339837001606</v>
      </c>
      <c r="H111" s="2">
        <v>-3482138.2452693526</v>
      </c>
      <c r="I111" s="2">
        <v>-635365.0480186724</v>
      </c>
      <c r="J111" s="2">
        <v>-1079315.020865996</v>
      </c>
      <c r="K111" s="2">
        <v>337571.3373440822</v>
      </c>
      <c r="L111" s="17">
        <v>0</v>
      </c>
    </row>
    <row r="112" spans="1:12" ht="12.75">
      <c r="A112">
        <v>0.79</v>
      </c>
      <c r="B112" s="2">
        <v>2315783.8234402635</v>
      </c>
      <c r="C112" s="2">
        <v>977945.8552650543</v>
      </c>
      <c r="D112" s="2">
        <v>1062202.255387965</v>
      </c>
      <c r="E112" s="2">
        <v>3409757.0881263316</v>
      </c>
      <c r="F112" s="2">
        <v>12409757.088126332</v>
      </c>
      <c r="G112" s="17">
        <v>0.3788618986807035</v>
      </c>
      <c r="H112" s="2">
        <v>-3469002.7955119074</v>
      </c>
      <c r="I112" s="2">
        <v>-591061.4471135584</v>
      </c>
      <c r="J112" s="2">
        <v>-1037965.2016906097</v>
      </c>
      <c r="K112" s="2">
        <v>362927.39319302025</v>
      </c>
      <c r="L112" s="17">
        <v>0</v>
      </c>
    </row>
    <row r="113" spans="1:12" ht="12.75">
      <c r="A113">
        <v>0.8</v>
      </c>
      <c r="B113" s="2">
        <v>2365126.8015975077</v>
      </c>
      <c r="C113" s="2">
        <v>998160.9977448821</v>
      </c>
      <c r="D113" s="2">
        <v>1096013.7947535934</v>
      </c>
      <c r="E113" s="2">
        <v>3479014.659993458</v>
      </c>
      <c r="F113" s="2">
        <v>12479014.659993459</v>
      </c>
      <c r="G113" s="17">
        <v>0.38655718444371756</v>
      </c>
      <c r="H113" s="2">
        <v>-3455593.3678560853</v>
      </c>
      <c r="I113" s="2">
        <v>-546253.3533163104</v>
      </c>
      <c r="J113" s="2">
        <v>-982231.375685695</v>
      </c>
      <c r="K113" s="2">
        <v>394280.52979411266</v>
      </c>
      <c r="L113" s="17">
        <v>0</v>
      </c>
    </row>
    <row r="114" spans="1:12" ht="12.75">
      <c r="A114">
        <v>0.81</v>
      </c>
      <c r="B114" s="2">
        <v>2416005.980594795</v>
      </c>
      <c r="C114" s="2">
        <v>1018783.8919157152</v>
      </c>
      <c r="D114" s="2">
        <v>1130931.3850028894</v>
      </c>
      <c r="E114" s="2">
        <v>3550276.30443265</v>
      </c>
      <c r="F114" s="2">
        <v>12550276.304432651</v>
      </c>
      <c r="G114" s="17">
        <v>0.3944751449369611</v>
      </c>
      <c r="H114" s="2">
        <v>-3440927.3738518073</v>
      </c>
      <c r="I114" s="2">
        <v>-496273.05628126714</v>
      </c>
      <c r="J114" s="2">
        <v>-935058.6466352706</v>
      </c>
      <c r="K114" s="2">
        <v>423853.6431593636</v>
      </c>
      <c r="L114" s="17">
        <v>0</v>
      </c>
    </row>
    <row r="115" spans="1:12" ht="12.75">
      <c r="A115">
        <v>0.82</v>
      </c>
      <c r="B115" s="2">
        <v>2468191.6647818577</v>
      </c>
      <c r="C115" s="2">
        <v>1039635.6593211424</v>
      </c>
      <c r="D115" s="2">
        <v>1167669.0753956037</v>
      </c>
      <c r="E115" s="2">
        <v>3623624.2781359083</v>
      </c>
      <c r="F115" s="2">
        <v>12623624.278135909</v>
      </c>
      <c r="G115" s="17">
        <v>0.4026249197928787</v>
      </c>
      <c r="H115" s="2">
        <v>-3426060.1403529313</v>
      </c>
      <c r="I115" s="2">
        <v>-443097.22005044174</v>
      </c>
      <c r="J115" s="2">
        <v>-889002.9238457998</v>
      </c>
      <c r="K115" s="2">
        <v>457013.4682787727</v>
      </c>
      <c r="L115" s="17">
        <v>0</v>
      </c>
    </row>
    <row r="116" spans="1:12" ht="12.75">
      <c r="A116">
        <v>0.83</v>
      </c>
      <c r="B116" s="2">
        <v>2521974.350307556</v>
      </c>
      <c r="C116" s="2">
        <v>1060573.1811352232</v>
      </c>
      <c r="D116" s="2">
        <v>1205316.6280487424</v>
      </c>
      <c r="E116" s="2">
        <v>3699212.8771621855</v>
      </c>
      <c r="F116" s="2">
        <v>12699212.877162186</v>
      </c>
      <c r="G116" s="17">
        <v>0.41102365301802063</v>
      </c>
      <c r="H116" s="2">
        <v>-3411351.6596296243</v>
      </c>
      <c r="I116" s="2">
        <v>-393607.6433226957</v>
      </c>
      <c r="J116" s="2">
        <v>-838030.2432899638</v>
      </c>
      <c r="K116" s="2">
        <v>490896.2855777528</v>
      </c>
      <c r="L116" s="17">
        <v>0</v>
      </c>
    </row>
    <row r="117" spans="1:12" ht="12.75">
      <c r="A117">
        <v>0.84</v>
      </c>
      <c r="B117" s="2">
        <v>2577468.9930284144</v>
      </c>
      <c r="C117" s="2">
        <v>1081948.624176689</v>
      </c>
      <c r="D117" s="2">
        <v>1244397.6424573506</v>
      </c>
      <c r="E117" s="2">
        <v>3779240.573731477</v>
      </c>
      <c r="F117" s="2">
        <v>12779240.573731476</v>
      </c>
      <c r="G117" s="17">
        <v>0.4199156193034974</v>
      </c>
      <c r="H117" s="2">
        <v>-3398306.7816685853</v>
      </c>
      <c r="I117" s="2">
        <v>-339195.4041691353</v>
      </c>
      <c r="J117" s="2">
        <v>-787742.6278590774</v>
      </c>
      <c r="K117" s="2">
        <v>527845.4189166491</v>
      </c>
      <c r="L117" s="17">
        <v>0</v>
      </c>
    </row>
    <row r="118" spans="1:12" ht="12.75">
      <c r="A118">
        <v>0.85</v>
      </c>
      <c r="B118" s="2">
        <v>2635957.6229289453</v>
      </c>
      <c r="C118" s="2">
        <v>1103646.655892773</v>
      </c>
      <c r="D118" s="2">
        <v>1285906.676014427</v>
      </c>
      <c r="E118" s="2">
        <v>3860971.44400231</v>
      </c>
      <c r="F118" s="2">
        <v>12860971.44400231</v>
      </c>
      <c r="G118" s="17">
        <v>0.4289968271113678</v>
      </c>
      <c r="H118" s="2">
        <v>-3383593.31895542</v>
      </c>
      <c r="I118" s="2">
        <v>-278824.8791995602</v>
      </c>
      <c r="J118" s="2">
        <v>-735347.346544404</v>
      </c>
      <c r="K118" s="2">
        <v>565108.1085679536</v>
      </c>
      <c r="L118" s="17">
        <v>0</v>
      </c>
    </row>
    <row r="119" spans="1:12" ht="12.75">
      <c r="A119">
        <v>0.86</v>
      </c>
      <c r="B119" s="2">
        <v>2695100.047499204</v>
      </c>
      <c r="C119" s="2">
        <v>1125868.7445513853</v>
      </c>
      <c r="D119" s="2">
        <v>1329739.8839697759</v>
      </c>
      <c r="E119" s="2">
        <v>3945021.188658511</v>
      </c>
      <c r="F119" s="2">
        <v>12945021.188658511</v>
      </c>
      <c r="G119" s="17">
        <v>0.43833568762872344</v>
      </c>
      <c r="H119" s="2">
        <v>-3371200.230844877</v>
      </c>
      <c r="I119" s="2">
        <v>-219557.18783579842</v>
      </c>
      <c r="J119" s="2">
        <v>-688254.5887860585</v>
      </c>
      <c r="K119" s="2">
        <v>602044.0283664549</v>
      </c>
      <c r="L119" s="17">
        <v>0</v>
      </c>
    </row>
    <row r="120" spans="1:12" ht="12.75">
      <c r="A120">
        <v>0.87</v>
      </c>
      <c r="B120" s="2">
        <v>2757366.171433201</v>
      </c>
      <c r="C120" s="2">
        <v>1148733.2094154444</v>
      </c>
      <c r="D120" s="2">
        <v>1375489.362266829</v>
      </c>
      <c r="E120" s="2">
        <v>4034950.0519037107</v>
      </c>
      <c r="F120" s="2">
        <v>13034950.05190371</v>
      </c>
      <c r="G120" s="17">
        <v>0.4483277835448568</v>
      </c>
      <c r="H120" s="2">
        <v>-3358076.004069659</v>
      </c>
      <c r="I120" s="2">
        <v>-150415.6704652703</v>
      </c>
      <c r="J120" s="2">
        <v>-631266.3975681788</v>
      </c>
      <c r="K120" s="2">
        <v>646403.4288413231</v>
      </c>
      <c r="L120" s="17">
        <v>0</v>
      </c>
    </row>
    <row r="121" spans="1:12" ht="12.75">
      <c r="A121">
        <v>0.88</v>
      </c>
      <c r="B121" s="2">
        <v>2823698.479954008</v>
      </c>
      <c r="C121" s="2">
        <v>1172728.7631976963</v>
      </c>
      <c r="D121" s="2">
        <v>1424114.4167493954</v>
      </c>
      <c r="E121" s="2">
        <v>4128701.5734074474</v>
      </c>
      <c r="F121" s="2">
        <v>13128701.573407447</v>
      </c>
      <c r="G121" s="17">
        <v>0.4587446192674942</v>
      </c>
      <c r="H121" s="2">
        <v>-3344614.3354419773</v>
      </c>
      <c r="I121" s="2">
        <v>-86819.89662593545</v>
      </c>
      <c r="J121" s="2">
        <v>-569282.606626348</v>
      </c>
      <c r="K121" s="2">
        <v>691290.9971846467</v>
      </c>
      <c r="L121" s="17">
        <v>0</v>
      </c>
    </row>
    <row r="122" spans="1:12" ht="12.75">
      <c r="A122">
        <v>0.89</v>
      </c>
      <c r="B122" s="2">
        <v>2893618.0551507957</v>
      </c>
      <c r="C122" s="2">
        <v>1197441.069003487</v>
      </c>
      <c r="D122" s="2">
        <v>1475370.0482998323</v>
      </c>
      <c r="E122" s="2">
        <v>4227185.70118623</v>
      </c>
      <c r="F122" s="2">
        <v>13227185.70118623</v>
      </c>
      <c r="G122" s="17">
        <v>0.4696873001318034</v>
      </c>
      <c r="H122" s="2">
        <v>-3331841.070010107</v>
      </c>
      <c r="I122" s="2">
        <v>-27403.403766625674</v>
      </c>
      <c r="J122" s="2">
        <v>-504242.0054294707</v>
      </c>
      <c r="K122" s="2">
        <v>736220.8675659972</v>
      </c>
      <c r="L122" s="17">
        <v>0</v>
      </c>
    </row>
    <row r="123" spans="1:12" ht="12.75">
      <c r="A123">
        <v>0.9</v>
      </c>
      <c r="B123" s="2">
        <v>2967508.149741197</v>
      </c>
      <c r="C123" s="2">
        <v>1222780.659618141</v>
      </c>
      <c r="D123" s="2">
        <v>1530965.4706920863</v>
      </c>
      <c r="E123" s="2">
        <v>4333351.3480488</v>
      </c>
      <c r="F123" s="2">
        <v>13333351.348048799</v>
      </c>
      <c r="G123" s="17">
        <v>0.48148348311653333</v>
      </c>
      <c r="H123" s="2">
        <v>-3319946.9144466193</v>
      </c>
      <c r="I123" s="2">
        <v>46941.698745857924</v>
      </c>
      <c r="J123" s="2">
        <v>-437351.2362052354</v>
      </c>
      <c r="K123" s="2">
        <v>786209.4743238018</v>
      </c>
      <c r="L123" s="17">
        <v>0</v>
      </c>
    </row>
    <row r="124" spans="1:12" ht="12.75">
      <c r="A124">
        <v>0.91</v>
      </c>
      <c r="B124" s="2">
        <v>3047363.1675609094</v>
      </c>
      <c r="C124" s="2">
        <v>1249779.1640403385</v>
      </c>
      <c r="D124" s="2">
        <v>1590206.5080761246</v>
      </c>
      <c r="E124" s="2">
        <v>4447535.871642874</v>
      </c>
      <c r="F124" s="2">
        <v>13447535.871642873</v>
      </c>
      <c r="G124" s="17">
        <v>0.4941706524047637</v>
      </c>
      <c r="H124" s="2">
        <v>-3306954.931743024</v>
      </c>
      <c r="I124" s="2">
        <v>127323.24819759205</v>
      </c>
      <c r="J124" s="2">
        <v>-366089.64632984344</v>
      </c>
      <c r="K124" s="2">
        <v>840077.2794028835</v>
      </c>
      <c r="L124" s="17">
        <v>0</v>
      </c>
    </row>
    <row r="125" spans="1:12" ht="12.75">
      <c r="A125">
        <v>0.92</v>
      </c>
      <c r="B125" s="2">
        <v>3133768.816626076</v>
      </c>
      <c r="C125" s="2">
        <v>1278248.5709075085</v>
      </c>
      <c r="D125" s="2">
        <v>1655077.6983021083</v>
      </c>
      <c r="E125" s="2">
        <v>4569342.671730676</v>
      </c>
      <c r="F125" s="2">
        <v>13569342.671730677</v>
      </c>
      <c r="G125" s="17">
        <v>0.5077047413034085</v>
      </c>
      <c r="H125" s="2">
        <v>-3294999.0735562216</v>
      </c>
      <c r="I125" s="2">
        <v>211478.74022104076</v>
      </c>
      <c r="J125" s="2">
        <v>-303091.7225811803</v>
      </c>
      <c r="K125" s="2">
        <v>906936.1298011211</v>
      </c>
      <c r="L125" s="17">
        <v>0</v>
      </c>
    </row>
    <row r="126" spans="1:12" ht="12.75">
      <c r="A126">
        <v>0.93</v>
      </c>
      <c r="B126" s="2">
        <v>3227718.8789535034</v>
      </c>
      <c r="C126" s="2">
        <v>1308376.1697403048</v>
      </c>
      <c r="D126" s="2">
        <v>1727711.437302796</v>
      </c>
      <c r="E126" s="2">
        <v>4703988.771555039</v>
      </c>
      <c r="F126" s="2">
        <v>13703988.771555038</v>
      </c>
      <c r="G126" s="17">
        <v>0.5226654190616711</v>
      </c>
      <c r="H126" s="2">
        <v>-3281855.823140484</v>
      </c>
      <c r="I126" s="2">
        <v>301795.26994108467</v>
      </c>
      <c r="J126" s="2">
        <v>-223392.671717281</v>
      </c>
      <c r="K126" s="2">
        <v>976801.3084683848</v>
      </c>
      <c r="L126" s="17">
        <v>0</v>
      </c>
    </row>
    <row r="127" spans="1:12" ht="12.75">
      <c r="A127">
        <v>0.94</v>
      </c>
      <c r="B127" s="2">
        <v>3332520.671480166</v>
      </c>
      <c r="C127" s="2">
        <v>1340795.261171831</v>
      </c>
      <c r="D127" s="2">
        <v>1808752.9437617145</v>
      </c>
      <c r="E127" s="2">
        <v>4855547.664622912</v>
      </c>
      <c r="F127" s="2">
        <v>13855547.664622912</v>
      </c>
      <c r="G127" s="17">
        <v>0.5395052960692125</v>
      </c>
      <c r="H127" s="2">
        <v>-3270011.0557434345</v>
      </c>
      <c r="I127" s="2">
        <v>400083.8780469828</v>
      </c>
      <c r="J127" s="2">
        <v>-137882.07358606323</v>
      </c>
      <c r="K127" s="2">
        <v>1048660.7232201532</v>
      </c>
      <c r="L127" s="17">
        <v>0</v>
      </c>
    </row>
    <row r="128" spans="1:12" ht="12.75">
      <c r="A128">
        <v>0.95</v>
      </c>
      <c r="B128" s="2">
        <v>3452849.3501251843</v>
      </c>
      <c r="C128" s="2">
        <v>1377052.1394251802</v>
      </c>
      <c r="D128" s="2">
        <v>1903987.2371509331</v>
      </c>
      <c r="E128" s="2">
        <v>5024541.612518741</v>
      </c>
      <c r="F128" s="2">
        <v>14024541.61251874</v>
      </c>
      <c r="G128" s="17">
        <v>0.5582824013909712</v>
      </c>
      <c r="H128" s="2">
        <v>-3259360.301982354</v>
      </c>
      <c r="I128" s="2">
        <v>547787.5052867725</v>
      </c>
      <c r="J128" s="2">
        <v>-56721.71864950395</v>
      </c>
      <c r="K128" s="2">
        <v>1136096.7024236214</v>
      </c>
      <c r="L128" s="17">
        <v>0</v>
      </c>
    </row>
    <row r="129" spans="1:12" ht="12.75">
      <c r="A129">
        <v>0.96</v>
      </c>
      <c r="B129" s="2">
        <v>3592569.6409222535</v>
      </c>
      <c r="C129" s="2">
        <v>1417388.6567641594</v>
      </c>
      <c r="D129" s="2">
        <v>2015973.8687921208</v>
      </c>
      <c r="E129" s="2">
        <v>5222808.137806348</v>
      </c>
      <c r="F129" s="2">
        <v>14222808.137806347</v>
      </c>
      <c r="G129" s="17">
        <v>0.5803120153118163</v>
      </c>
      <c r="H129" s="2">
        <v>-3247936.348728682</v>
      </c>
      <c r="I129" s="2">
        <v>686974.4798980543</v>
      </c>
      <c r="J129" s="2">
        <v>60497.898924647074</v>
      </c>
      <c r="K129" s="2">
        <v>1226961.961973774</v>
      </c>
      <c r="L129" s="17">
        <v>0</v>
      </c>
    </row>
    <row r="130" spans="1:12" ht="12.75">
      <c r="A130">
        <v>0.97</v>
      </c>
      <c r="B130" s="2">
        <v>3763291.7261528494</v>
      </c>
      <c r="C130" s="2">
        <v>1463819.3903369878</v>
      </c>
      <c r="D130" s="2">
        <v>2156236.7064548093</v>
      </c>
      <c r="E130" s="2">
        <v>5469092.367212287</v>
      </c>
      <c r="F130" s="2">
        <v>14469092.367212286</v>
      </c>
      <c r="G130" s="17">
        <v>0.6076769296902541</v>
      </c>
      <c r="H130" s="2">
        <v>-3236168.165024731</v>
      </c>
      <c r="I130" s="2">
        <v>861877.7915657649</v>
      </c>
      <c r="J130" s="2">
        <v>185463.94900195563</v>
      </c>
      <c r="K130" s="2">
        <v>1350849.7694469774</v>
      </c>
      <c r="L130" s="17">
        <v>0</v>
      </c>
    </row>
    <row r="131" spans="1:12" ht="12.75">
      <c r="A131">
        <v>0.98</v>
      </c>
      <c r="B131" s="2">
        <v>3990028.574970904</v>
      </c>
      <c r="C131" s="2">
        <v>1522149.7644753295</v>
      </c>
      <c r="D131" s="2">
        <v>2341904.763058538</v>
      </c>
      <c r="E131" s="2">
        <v>5791495.664099177</v>
      </c>
      <c r="F131" s="2">
        <v>14791495.664099177</v>
      </c>
      <c r="G131" s="17">
        <v>0.6434995182332419</v>
      </c>
      <c r="H131" s="2">
        <v>-3223898.221913996</v>
      </c>
      <c r="I131" s="2">
        <v>1100731.7160434418</v>
      </c>
      <c r="J131" s="2">
        <v>324570.41166853695</v>
      </c>
      <c r="K131" s="2">
        <v>1516771.663400407</v>
      </c>
      <c r="L131" s="17">
        <v>1</v>
      </c>
    </row>
    <row r="132" spans="1:12" ht="12.75">
      <c r="A132">
        <v>0.99</v>
      </c>
      <c r="B132" s="2">
        <v>4336264.720649712</v>
      </c>
      <c r="C132" s="2">
        <v>1604983.8601820162</v>
      </c>
      <c r="D132" s="2">
        <v>2643297.401386272</v>
      </c>
      <c r="E132" s="2">
        <v>6291728.905637493</v>
      </c>
      <c r="F132" s="2">
        <v>15291728.905637493</v>
      </c>
      <c r="G132" s="17">
        <v>0.699080989515277</v>
      </c>
      <c r="H132" s="2">
        <v>-3212377.357981019</v>
      </c>
      <c r="I132" s="2">
        <v>1492654.4239324958</v>
      </c>
      <c r="J132" s="2">
        <v>559837.310771886</v>
      </c>
      <c r="K132" s="2">
        <v>1802587.1502517306</v>
      </c>
      <c r="L132" s="17">
        <v>1</v>
      </c>
    </row>
    <row r="133" spans="1:12" ht="12.75">
      <c r="A133">
        <v>0.991</v>
      </c>
      <c r="B133" s="2">
        <v>4384297.874924958</v>
      </c>
      <c r="C133" s="2">
        <v>1615890.4192305417</v>
      </c>
      <c r="D133" s="2">
        <v>2686865.6580096884</v>
      </c>
      <c r="E133" s="2">
        <v>6366689.641469712</v>
      </c>
      <c r="F133" s="2">
        <v>15366689.641469713</v>
      </c>
      <c r="G133" s="17">
        <v>0.7074099601633014</v>
      </c>
      <c r="H133" s="2">
        <v>-3211080.3791001267</v>
      </c>
      <c r="I133" s="2">
        <v>1550273.2005762628</v>
      </c>
      <c r="J133" s="2">
        <v>582265.8909249471</v>
      </c>
      <c r="K133" s="2">
        <v>1846682.5863551316</v>
      </c>
      <c r="L133" s="17">
        <v>1</v>
      </c>
    </row>
    <row r="134" spans="1:12" ht="12.75">
      <c r="A134">
        <v>0.992</v>
      </c>
      <c r="B134" s="2">
        <v>4440253.446225509</v>
      </c>
      <c r="C134" s="2">
        <v>1627934.479538167</v>
      </c>
      <c r="D134" s="2">
        <v>2735670.8946963614</v>
      </c>
      <c r="E134" s="2">
        <v>6445628.172747507</v>
      </c>
      <c r="F134" s="2">
        <v>15445628.172747508</v>
      </c>
      <c r="G134" s="17">
        <v>0.7161809080830563</v>
      </c>
      <c r="H134" s="2">
        <v>-3209877.883734122</v>
      </c>
      <c r="I134" s="2">
        <v>1594173.211298187</v>
      </c>
      <c r="J134" s="2">
        <v>614017.6844008692</v>
      </c>
      <c r="K134" s="2">
        <v>1878409.5081884058</v>
      </c>
      <c r="L134" s="17">
        <v>1</v>
      </c>
    </row>
    <row r="135" spans="1:12" ht="12.75">
      <c r="A135">
        <v>0.993</v>
      </c>
      <c r="B135" s="2">
        <v>4501003.441298319</v>
      </c>
      <c r="C135" s="2">
        <v>1640797.6185204587</v>
      </c>
      <c r="D135" s="2">
        <v>2789323.2551274756</v>
      </c>
      <c r="E135" s="2">
        <v>6535982.1829286665</v>
      </c>
      <c r="F135" s="2">
        <v>15535982.182928666</v>
      </c>
      <c r="G135" s="17">
        <v>0.7262202425476296</v>
      </c>
      <c r="H135" s="2">
        <v>-3208298.4921637475</v>
      </c>
      <c r="I135" s="2">
        <v>1652310.6782799356</v>
      </c>
      <c r="J135" s="2">
        <v>652458.4242070781</v>
      </c>
      <c r="K135" s="2">
        <v>1929475.2383838145</v>
      </c>
      <c r="L135" s="17">
        <v>1</v>
      </c>
    </row>
    <row r="136" spans="1:12" ht="12.75">
      <c r="A136">
        <v>0.994</v>
      </c>
      <c r="B136" s="2">
        <v>4573469.948049998</v>
      </c>
      <c r="C136" s="2">
        <v>1656269.6559670242</v>
      </c>
      <c r="D136" s="2">
        <v>2850481.3639452504</v>
      </c>
      <c r="E136" s="2">
        <v>6631905.197368929</v>
      </c>
      <c r="F136" s="2">
        <v>15631905.19736893</v>
      </c>
      <c r="G136" s="17">
        <v>0.7368783552632143</v>
      </c>
      <c r="H136" s="2">
        <v>-3207193.264160597</v>
      </c>
      <c r="I136" s="2">
        <v>1774927.3592807115</v>
      </c>
      <c r="J136" s="2">
        <v>697315.971094836</v>
      </c>
      <c r="K136" s="2">
        <v>1976830.3519646649</v>
      </c>
      <c r="L136" s="17">
        <v>1</v>
      </c>
    </row>
    <row r="137" spans="1:12" ht="12.75">
      <c r="A137">
        <v>0.995</v>
      </c>
      <c r="B137" s="2">
        <v>4649896.947364207</v>
      </c>
      <c r="C137" s="2">
        <v>1671598.0847795766</v>
      </c>
      <c r="D137" s="2">
        <v>2923123.0545094865</v>
      </c>
      <c r="E137" s="2">
        <v>6754586.157781642</v>
      </c>
      <c r="F137" s="2">
        <v>15754586.157781642</v>
      </c>
      <c r="G137" s="17">
        <v>0.7505095730868491</v>
      </c>
      <c r="H137" s="2">
        <v>-3205965.5580643206</v>
      </c>
      <c r="I137" s="2">
        <v>1856314.4873992866</v>
      </c>
      <c r="J137" s="2">
        <v>747848.7433025299</v>
      </c>
      <c r="K137" s="2">
        <v>2039853.0617939457</v>
      </c>
      <c r="L137" s="17">
        <v>1</v>
      </c>
    </row>
    <row r="138" spans="1:12" ht="12.75">
      <c r="A138">
        <v>0.996</v>
      </c>
      <c r="B138" s="2">
        <v>4742759.464049885</v>
      </c>
      <c r="C138" s="2">
        <v>1689749.1754169406</v>
      </c>
      <c r="D138" s="2">
        <v>3007435.720209463</v>
      </c>
      <c r="E138" s="2">
        <v>6886686.57212168</v>
      </c>
      <c r="F138" s="2">
        <v>15886686.57212168</v>
      </c>
      <c r="G138" s="17">
        <v>0.7651873969024089</v>
      </c>
      <c r="H138" s="2">
        <v>-3204941.3706246903</v>
      </c>
      <c r="I138" s="2">
        <v>1920538.3249974202</v>
      </c>
      <c r="J138" s="2">
        <v>780745.5244676691</v>
      </c>
      <c r="K138" s="2">
        <v>2088428.8028757072</v>
      </c>
      <c r="L138" s="17">
        <v>1</v>
      </c>
    </row>
    <row r="139" spans="1:12" ht="12.75">
      <c r="A139">
        <v>0.997</v>
      </c>
      <c r="B139" s="2">
        <v>4861764.16229563</v>
      </c>
      <c r="C139" s="2">
        <v>1710848.5261137967</v>
      </c>
      <c r="D139" s="2">
        <v>3119987.42535468</v>
      </c>
      <c r="E139" s="2">
        <v>7059356.383472033</v>
      </c>
      <c r="F139" s="2">
        <v>16059356.383472033</v>
      </c>
      <c r="G139" s="17">
        <v>0.7843729314968925</v>
      </c>
      <c r="H139" s="2">
        <v>-3203371.958708864</v>
      </c>
      <c r="I139" s="2">
        <v>2021693.0566834933</v>
      </c>
      <c r="J139" s="2">
        <v>836715.3777401963</v>
      </c>
      <c r="K139" s="2">
        <v>2150436.758567906</v>
      </c>
      <c r="L139" s="17">
        <v>1</v>
      </c>
    </row>
    <row r="140" spans="1:12" ht="12.75">
      <c r="A140">
        <v>0.998</v>
      </c>
      <c r="B140" s="2">
        <v>5020308.390664268</v>
      </c>
      <c r="C140" s="2">
        <v>1739371.8541241763</v>
      </c>
      <c r="D140" s="2">
        <v>3273164.1486166664</v>
      </c>
      <c r="E140" s="2">
        <v>7297841.402560949</v>
      </c>
      <c r="F140" s="2">
        <v>16297841.40256095</v>
      </c>
      <c r="G140" s="17">
        <v>0.8108712669512166</v>
      </c>
      <c r="H140" s="2">
        <v>-3202057.924848395</v>
      </c>
      <c r="I140" s="2">
        <v>2188618.652075439</v>
      </c>
      <c r="J140" s="2">
        <v>911196.2370921322</v>
      </c>
      <c r="K140" s="2">
        <v>2217011.6474889903</v>
      </c>
      <c r="L140" s="17">
        <v>1</v>
      </c>
    </row>
    <row r="141" spans="1:12" ht="12.75">
      <c r="A141">
        <v>0.999</v>
      </c>
      <c r="B141" s="2">
        <v>5276496.370864317</v>
      </c>
      <c r="C141" s="2">
        <v>1784010.440674611</v>
      </c>
      <c r="D141" s="2">
        <v>3522390.797347988</v>
      </c>
      <c r="E141" s="2">
        <v>7693851.625874445</v>
      </c>
      <c r="F141" s="2">
        <v>16693851.625874445</v>
      </c>
      <c r="G141" s="17">
        <v>0.8548724028749384</v>
      </c>
      <c r="H141" s="2">
        <v>-3200893.8819170836</v>
      </c>
      <c r="I141" s="2">
        <v>2453484.7945490717</v>
      </c>
      <c r="J141" s="2">
        <v>1059591.2217999406</v>
      </c>
      <c r="K141" s="2">
        <v>2443533.462167522</v>
      </c>
      <c r="L141" s="17">
        <v>1</v>
      </c>
    </row>
    <row r="142" spans="1:12" ht="12.75">
      <c r="A142">
        <v>0.9991</v>
      </c>
      <c r="B142" s="2">
        <v>5315914.642356526</v>
      </c>
      <c r="C142" s="2">
        <v>1790331.753998062</v>
      </c>
      <c r="D142" s="2">
        <v>3559985.0768331494</v>
      </c>
      <c r="E142" s="2">
        <v>7754181.11156635</v>
      </c>
      <c r="F142" s="2">
        <v>16754181.11156635</v>
      </c>
      <c r="G142" s="17">
        <v>0.8615756790629279</v>
      </c>
      <c r="H142" s="2">
        <v>-3200803.4146671146</v>
      </c>
      <c r="I142" s="2">
        <v>2493887.1389810177</v>
      </c>
      <c r="J142" s="2">
        <v>1065945.128448978</v>
      </c>
      <c r="K142" s="2">
        <v>2461475.6962257884</v>
      </c>
      <c r="L142" s="17">
        <v>1</v>
      </c>
    </row>
    <row r="143" spans="1:12" ht="12.75">
      <c r="A143">
        <v>0.9992</v>
      </c>
      <c r="B143" s="2">
        <v>5361691.793209291</v>
      </c>
      <c r="C143" s="2">
        <v>1796764.0030834922</v>
      </c>
      <c r="D143" s="2">
        <v>3604607.532468575</v>
      </c>
      <c r="E143" s="2">
        <v>7818514.422726972</v>
      </c>
      <c r="F143" s="2">
        <v>16818514.42272697</v>
      </c>
      <c r="G143" s="17">
        <v>0.8687238247474414</v>
      </c>
      <c r="H143" s="2">
        <v>-3200745.390044237</v>
      </c>
      <c r="I143" s="2">
        <v>2559780.347279967</v>
      </c>
      <c r="J143" s="2">
        <v>1073636.9575321008</v>
      </c>
      <c r="K143" s="2">
        <v>2476672.2816431937</v>
      </c>
      <c r="L143" s="17">
        <v>1</v>
      </c>
    </row>
    <row r="144" spans="1:12" ht="12.75">
      <c r="A144">
        <v>0.9993</v>
      </c>
      <c r="B144" s="2">
        <v>5417339.295605765</v>
      </c>
      <c r="C144" s="2">
        <v>1804084.370900091</v>
      </c>
      <c r="D144" s="2">
        <v>3652046.243575764</v>
      </c>
      <c r="E144" s="2">
        <v>7898813.7819216885</v>
      </c>
      <c r="F144" s="2">
        <v>16898813.78192169</v>
      </c>
      <c r="G144" s="17">
        <v>0.8776459757690764</v>
      </c>
      <c r="H144" s="2">
        <v>-3200631.0888553895</v>
      </c>
      <c r="I144" s="2">
        <v>2576621.8840020886</v>
      </c>
      <c r="J144" s="2">
        <v>1079326.203297816</v>
      </c>
      <c r="K144" s="2">
        <v>2495978.2694496065</v>
      </c>
      <c r="L144" s="17">
        <v>1</v>
      </c>
    </row>
    <row r="145" spans="1:12" ht="12.75">
      <c r="A145">
        <v>0.9994</v>
      </c>
      <c r="B145" s="2">
        <v>5469029.336433675</v>
      </c>
      <c r="C145" s="2">
        <v>1812743.9497850582</v>
      </c>
      <c r="D145" s="2">
        <v>3709081.881249663</v>
      </c>
      <c r="E145" s="2">
        <v>7957904.319548666</v>
      </c>
      <c r="F145" s="2">
        <v>16957904.319548666</v>
      </c>
      <c r="G145" s="17">
        <v>0.8842115910609628</v>
      </c>
      <c r="H145" s="2">
        <v>-3200515.8162675872</v>
      </c>
      <c r="I145" s="2">
        <v>2590729.6793772443</v>
      </c>
      <c r="J145" s="2">
        <v>1116475.9679469776</v>
      </c>
      <c r="K145" s="2">
        <v>2518448.117374289</v>
      </c>
      <c r="L145" s="17">
        <v>1</v>
      </c>
    </row>
    <row r="146" spans="1:12" ht="12.75">
      <c r="A146">
        <v>0.9994999999999999</v>
      </c>
      <c r="B146" s="2">
        <v>5518843.28283618</v>
      </c>
      <c r="C146" s="2">
        <v>1822798.0894197724</v>
      </c>
      <c r="D146" s="2">
        <v>3769476.860651188</v>
      </c>
      <c r="E146" s="2">
        <v>8044300.780968177</v>
      </c>
      <c r="F146" s="2">
        <v>17044300.780968178</v>
      </c>
      <c r="G146" s="17">
        <v>0.893811197885353</v>
      </c>
      <c r="H146" s="2">
        <v>-3200490.389671358</v>
      </c>
      <c r="I146" s="2">
        <v>2638503.9973941636</v>
      </c>
      <c r="J146" s="2">
        <v>1164224.0187165183</v>
      </c>
      <c r="K146" s="2">
        <v>2528520.092277936</v>
      </c>
      <c r="L146" s="17">
        <v>1</v>
      </c>
    </row>
    <row r="147" spans="1:12" ht="12.75">
      <c r="A147">
        <v>0.9996</v>
      </c>
      <c r="B147" s="2">
        <v>5597078.345704886</v>
      </c>
      <c r="C147" s="2">
        <v>1833304.8237667459</v>
      </c>
      <c r="D147" s="2">
        <v>3842243.7449697643</v>
      </c>
      <c r="E147" s="2">
        <v>8149932.290055931</v>
      </c>
      <c r="F147" s="2">
        <v>17149932.29005593</v>
      </c>
      <c r="G147" s="17">
        <v>0.9055480322284367</v>
      </c>
      <c r="H147" s="2">
        <v>-3200445.3462906266</v>
      </c>
      <c r="I147" s="2">
        <v>2736996.162569517</v>
      </c>
      <c r="J147" s="2">
        <v>1178174.5829295942</v>
      </c>
      <c r="K147" s="2">
        <v>2571141.5085013895</v>
      </c>
      <c r="L147" s="17">
        <v>1</v>
      </c>
    </row>
    <row r="148" spans="1:12" ht="12.75">
      <c r="A148">
        <v>0.9997</v>
      </c>
      <c r="B148" s="2">
        <v>5681909.444423229</v>
      </c>
      <c r="C148" s="2">
        <v>1846113.3566751704</v>
      </c>
      <c r="D148" s="2">
        <v>3937999.4424143992</v>
      </c>
      <c r="E148" s="2">
        <v>8296371.50561955</v>
      </c>
      <c r="F148" s="2">
        <v>17296371.505619552</v>
      </c>
      <c r="G148" s="17">
        <v>0.9218190561799501</v>
      </c>
      <c r="H148" s="2">
        <v>-3200386.9276578515</v>
      </c>
      <c r="I148" s="2">
        <v>2844677.627517612</v>
      </c>
      <c r="J148" s="2">
        <v>1255875.969702007</v>
      </c>
      <c r="K148" s="2">
        <v>2646664.786980866</v>
      </c>
      <c r="L148" s="17">
        <v>1</v>
      </c>
    </row>
    <row r="149" spans="1:12" ht="12.75">
      <c r="A149">
        <v>0.9998</v>
      </c>
      <c r="B149" s="2">
        <v>5810879.653641586</v>
      </c>
      <c r="C149" s="2">
        <v>1863937.2597264347</v>
      </c>
      <c r="D149" s="2">
        <v>4096759.7232142333</v>
      </c>
      <c r="E149" s="2">
        <v>8457411.31249266</v>
      </c>
      <c r="F149" s="2">
        <v>17457411.312492657</v>
      </c>
      <c r="G149" s="17">
        <v>0.93971236805474</v>
      </c>
      <c r="H149" s="2">
        <v>-3200273.828723277</v>
      </c>
      <c r="I149" s="2">
        <v>2894467.676905729</v>
      </c>
      <c r="J149" s="2">
        <v>1314495.6201551377</v>
      </c>
      <c r="K149" s="2">
        <v>2897877.9200334866</v>
      </c>
      <c r="L149" s="17">
        <v>1</v>
      </c>
    </row>
    <row r="150" spans="1:12" ht="12.75">
      <c r="A150">
        <v>0.9999</v>
      </c>
      <c r="B150" s="2">
        <v>5994311.778716663</v>
      </c>
      <c r="C150" s="2">
        <v>1889386.908565828</v>
      </c>
      <c r="D150" s="2">
        <v>4333952.352374912</v>
      </c>
      <c r="E150" s="2">
        <v>8733757.164276158</v>
      </c>
      <c r="F150" s="2">
        <v>17733757.16427616</v>
      </c>
      <c r="G150" s="17">
        <v>0.970417462697351</v>
      </c>
      <c r="H150" s="2">
        <v>-3200040.747249236</v>
      </c>
      <c r="I150" s="2">
        <v>2940443.0719487118</v>
      </c>
      <c r="J150" s="2">
        <v>1446387.7368508636</v>
      </c>
      <c r="K150" s="2">
        <v>3038157.3843118483</v>
      </c>
      <c r="L150" s="17">
        <v>1</v>
      </c>
    </row>
  </sheetData>
  <mergeCells count="2">
    <mergeCell ref="B5:E5"/>
    <mergeCell ref="H5:L5"/>
  </mergeCells>
  <printOptions/>
  <pageMargins left="0.75" right="0.75" top="1" bottom="1" header="0.5" footer="0.5"/>
  <pageSetup orientation="portrait" paperSize="9"/>
  <legacyDrawing r:id="rId2"/>
</worksheet>
</file>

<file path=xl/worksheets/sheet9.xml><?xml version="1.0" encoding="utf-8"?>
<worksheet xmlns="http://schemas.openxmlformats.org/spreadsheetml/2006/main" xmlns:r="http://schemas.openxmlformats.org/officeDocument/2006/relationships">
  <sheetPr codeName="Sheet4"/>
  <dimension ref="A1:O54"/>
  <sheetViews>
    <sheetView workbookViewId="0" topLeftCell="A4">
      <selection activeCell="A47" sqref="A47"/>
    </sheetView>
  </sheetViews>
  <sheetFormatPr defaultColWidth="9.140625" defaultRowHeight="12.75"/>
  <cols>
    <col min="1" max="1" width="21.8515625" style="0" customWidth="1"/>
    <col min="2" max="2" width="13.28125" style="0" customWidth="1"/>
    <col min="3" max="3" width="12.57421875" style="0" bestFit="1" customWidth="1"/>
    <col min="4" max="4" width="4.8515625" style="0" customWidth="1"/>
    <col min="5" max="5" width="10.00390625" style="0" customWidth="1"/>
    <col min="6" max="6" width="12.57421875" style="0" customWidth="1"/>
    <col min="7" max="7" width="4.421875" style="0" customWidth="1"/>
    <col min="8" max="8" width="11.7109375" style="0" customWidth="1"/>
    <col min="9" max="9" width="13.7109375" style="0" customWidth="1"/>
    <col min="10" max="10" width="12.28125" style="0" customWidth="1"/>
    <col min="11" max="11" width="12.57421875" style="0" customWidth="1"/>
    <col min="12" max="12" width="11.28125" style="0" customWidth="1"/>
    <col min="13" max="13" width="12.7109375" style="0" customWidth="1"/>
    <col min="14" max="15" width="11.421875" style="0" customWidth="1"/>
  </cols>
  <sheetData>
    <row r="1" ht="12.75">
      <c r="A1" s="9" t="s">
        <v>55</v>
      </c>
    </row>
    <row r="2" ht="12.75">
      <c r="A2" s="9" t="s">
        <v>86</v>
      </c>
    </row>
    <row r="3" spans="1:8" ht="12.75">
      <c r="A3" s="9" t="s">
        <v>87</v>
      </c>
      <c r="H3" s="3" t="s">
        <v>13</v>
      </c>
    </row>
    <row r="4" ht="12.75">
      <c r="H4" s="10" t="s">
        <v>14</v>
      </c>
    </row>
    <row r="5" spans="1:9" ht="12.75">
      <c r="A5" s="28" t="s">
        <v>149</v>
      </c>
      <c r="I5" t="s">
        <v>26</v>
      </c>
    </row>
    <row r="6" ht="12.75">
      <c r="I6" t="s">
        <v>130</v>
      </c>
    </row>
    <row r="7" ht="12.75">
      <c r="I7" s="9" t="s">
        <v>58</v>
      </c>
    </row>
    <row r="10" spans="2:9" ht="12.75">
      <c r="B10" s="70" t="s">
        <v>56</v>
      </c>
      <c r="C10" s="71"/>
      <c r="D10" s="71"/>
      <c r="E10" s="71"/>
      <c r="F10" s="71"/>
      <c r="G10" s="71"/>
      <c r="H10" s="71"/>
      <c r="I10" s="72"/>
    </row>
    <row r="12" spans="2:9" ht="12.75">
      <c r="B12" s="70" t="s">
        <v>0</v>
      </c>
      <c r="C12" s="72"/>
      <c r="E12" s="70" t="s">
        <v>30</v>
      </c>
      <c r="F12" s="72"/>
      <c r="H12" s="70" t="s">
        <v>44</v>
      </c>
      <c r="I12" s="72"/>
    </row>
    <row r="13" spans="2:9" ht="25.5">
      <c r="B13" s="5" t="s">
        <v>4</v>
      </c>
      <c r="C13" s="5" t="s">
        <v>5</v>
      </c>
      <c r="F13" s="19" t="s">
        <v>12</v>
      </c>
      <c r="H13" s="5" t="s">
        <v>45</v>
      </c>
      <c r="I13" s="5" t="s">
        <v>46</v>
      </c>
    </row>
    <row r="14" spans="1:9" ht="12.75">
      <c r="A14" s="1" t="s">
        <v>2</v>
      </c>
      <c r="B14" s="21">
        <v>10000000</v>
      </c>
      <c r="C14" s="21">
        <v>8000000</v>
      </c>
      <c r="E14" s="1" t="s">
        <v>1</v>
      </c>
      <c r="F14" s="11">
        <v>0.04</v>
      </c>
      <c r="H14" s="21">
        <v>5000000</v>
      </c>
      <c r="I14" s="21">
        <v>10000000</v>
      </c>
    </row>
    <row r="15" spans="1:6" ht="12.75">
      <c r="A15" s="1" t="s">
        <v>3</v>
      </c>
      <c r="B15" s="21">
        <v>1000000</v>
      </c>
      <c r="C15" s="21">
        <v>2000000</v>
      </c>
      <c r="E15" s="1" t="s">
        <v>11</v>
      </c>
      <c r="F15" s="11">
        <v>0.1</v>
      </c>
    </row>
    <row r="16" spans="1:9" ht="12.75">
      <c r="A16" s="1" t="s">
        <v>40</v>
      </c>
      <c r="B16" s="26">
        <f>B15/B14</f>
        <v>0.1</v>
      </c>
      <c r="C16" s="26">
        <f>C15/C14</f>
        <v>0.25</v>
      </c>
      <c r="E16" s="1"/>
      <c r="F16" s="23"/>
      <c r="H16" s="70" t="s">
        <v>48</v>
      </c>
      <c r="I16" s="72"/>
    </row>
    <row r="17" spans="1:9" ht="12.75">
      <c r="A17" s="1" t="s">
        <v>36</v>
      </c>
      <c r="B17" s="3">
        <v>0.25</v>
      </c>
      <c r="E17" s="1"/>
      <c r="F17" s="4"/>
      <c r="H17">
        <f>(LN(H14+I14)-C22)/C23</f>
        <v>2.676139868404699</v>
      </c>
      <c r="I17">
        <f>(LN(I14)-C22)/C23</f>
        <v>1.0293849616502886</v>
      </c>
    </row>
    <row r="18" ht="12.75">
      <c r="E18" s="1"/>
    </row>
    <row r="19" spans="1:9" ht="12.75">
      <c r="A19" s="1" t="s">
        <v>6</v>
      </c>
      <c r="B19" s="7">
        <f ca="1">RAND()</f>
        <v>0.6922946666793948</v>
      </c>
      <c r="C19" s="7">
        <f ca="1">RAND()</f>
        <v>0.8706714940093248</v>
      </c>
      <c r="E19" s="1"/>
      <c r="F19" s="7">
        <f ca="1">RAND()</f>
        <v>0.5263223600636469</v>
      </c>
      <c r="H19" s="70" t="s">
        <v>49</v>
      </c>
      <c r="I19" s="72"/>
    </row>
    <row r="20" spans="1:9" ht="12.75">
      <c r="A20" s="1" t="s">
        <v>7</v>
      </c>
      <c r="B20" s="7">
        <f>NORMSINV(B19)</f>
        <v>0.5023651813864773</v>
      </c>
      <c r="C20" s="7">
        <f>B17*B20+SQRT(1-B17^2)*NORMSINV(C19)</f>
        <v>1.219293769500169</v>
      </c>
      <c r="E20" s="1"/>
      <c r="F20" s="7">
        <f>NORMSINV(F19)</f>
        <v>0.06602831833509504</v>
      </c>
      <c r="H20" t="s">
        <v>50</v>
      </c>
      <c r="I20" s="36">
        <f>C14*(NORMSDIST(H17-C23)-NORMSDIST(I17-C23))-I14*(NORMSDIST(H17)-NORMSDIST(I17))+H14*(1-NORMSDIST(H17))</f>
        <v>213076.42541316288</v>
      </c>
    </row>
    <row r="21" spans="1:9" ht="12.75" customHeight="1">
      <c r="A21" s="1"/>
      <c r="B21" s="73" t="s">
        <v>43</v>
      </c>
      <c r="C21" s="74"/>
      <c r="D21" s="74"/>
      <c r="E21" s="74"/>
      <c r="F21" s="75"/>
      <c r="H21" t="s">
        <v>51</v>
      </c>
      <c r="I21" s="36">
        <f>EXP(2*(C22+C23^2))*(NORMSDIST(H17-2*C23)-NORMSDIST(I17-2*C23))-2*C14*I14*(NORMSDIST(H17-C23)-NORMSDIST(I17-C23))+I14^2*(NORMSDIST(H17)-NORMSDIST(I17))+H14^2*(1-NORMSDIST(H17))</f>
        <v>530334260561.8612</v>
      </c>
    </row>
    <row r="22" spans="1:9" ht="12.75">
      <c r="A22" s="1" t="s">
        <v>9</v>
      </c>
      <c r="B22" s="8">
        <f>LN(B14)-B23^2/2</f>
        <v>16.113120485531738</v>
      </c>
      <c r="C22" s="8">
        <f>LN(C14)-C23^2/2</f>
        <v>15.864639788735893</v>
      </c>
      <c r="E22" s="1"/>
      <c r="F22" s="8">
        <f>LN(1+F14)-F23^2/2</f>
        <v>0.03461917138053947</v>
      </c>
      <c r="H22" t="s">
        <v>11</v>
      </c>
      <c r="I22" s="25">
        <f>SQRT(I21-I20^2)</f>
        <v>696371.0918002053</v>
      </c>
    </row>
    <row r="23" spans="1:9" ht="12" customHeight="1">
      <c r="A23" s="1" t="s">
        <v>10</v>
      </c>
      <c r="B23" s="6">
        <f>SQRT(LN(1+(B15/B14)^2))</f>
        <v>0.0997513451195927</v>
      </c>
      <c r="C23" s="6">
        <f>SQRT(LN(1+(C15/C14)^2))</f>
        <v>0.24622067706923975</v>
      </c>
      <c r="E23" s="1"/>
      <c r="F23" s="6">
        <f>SQRT(LN(1+(F15/(1+F14))^2))</f>
        <v>0.09593270321159367</v>
      </c>
      <c r="H23" t="s">
        <v>52</v>
      </c>
      <c r="I23" s="11">
        <v>0.25</v>
      </c>
    </row>
    <row r="24" spans="5:9" ht="12" customHeight="1">
      <c r="E24" s="1"/>
      <c r="H24" s="35" t="s">
        <v>47</v>
      </c>
      <c r="I24" s="31">
        <f>I20+I23*I22</f>
        <v>387169.1983632142</v>
      </c>
    </row>
    <row r="25" spans="1:9" ht="12" customHeight="1">
      <c r="A25" s="1" t="s">
        <v>8</v>
      </c>
      <c r="B25" s="24">
        <f>EXP(B22+B20*B23)</f>
        <v>10461705.867134772</v>
      </c>
      <c r="C25" s="24">
        <f>EXP(C22+C20*C23)</f>
        <v>10478699.401112998</v>
      </c>
      <c r="H25" t="s">
        <v>53</v>
      </c>
      <c r="I25" s="12">
        <f>I24-I20</f>
        <v>174092.77295005132</v>
      </c>
    </row>
    <row r="26" spans="1:3" ht="12" customHeight="1">
      <c r="A26" s="1" t="s">
        <v>39</v>
      </c>
      <c r="B26" s="33">
        <v>0.05</v>
      </c>
      <c r="C26" s="33">
        <v>0.1</v>
      </c>
    </row>
    <row r="27" spans="1:6" ht="12" customHeight="1">
      <c r="A27" s="1" t="s">
        <v>27</v>
      </c>
      <c r="B27" s="31">
        <f>B14*(1+B26)</f>
        <v>10500000</v>
      </c>
      <c r="C27" s="31">
        <f>C14*(1+C26)</f>
        <v>8800000</v>
      </c>
      <c r="F27" s="8"/>
    </row>
    <row r="28" ht="12" customHeight="1">
      <c r="A28" s="1"/>
    </row>
    <row r="29" spans="1:9" ht="12" customHeight="1">
      <c r="A29" s="1"/>
      <c r="B29" s="70" t="s">
        <v>32</v>
      </c>
      <c r="C29" s="72"/>
      <c r="E29" s="70" t="s">
        <v>34</v>
      </c>
      <c r="F29" s="72"/>
      <c r="H29" s="70" t="s">
        <v>150</v>
      </c>
      <c r="I29" s="72"/>
    </row>
    <row r="30" spans="1:9" ht="12" customHeight="1">
      <c r="A30" s="1" t="s">
        <v>1</v>
      </c>
      <c r="B30" s="12">
        <f>B27-B14</f>
        <v>500000</v>
      </c>
      <c r="C30" s="12">
        <f>C27-C14</f>
        <v>800000</v>
      </c>
      <c r="E30" s="1" t="s">
        <v>1</v>
      </c>
      <c r="F30" s="12">
        <f>F14*A44</f>
        <v>360000</v>
      </c>
      <c r="H30" t="s">
        <v>1</v>
      </c>
      <c r="I30" s="12">
        <f>-I25</f>
        <v>-174092.77295005132</v>
      </c>
    </row>
    <row r="31" spans="1:9" ht="12" customHeight="1">
      <c r="A31" s="1" t="s">
        <v>33</v>
      </c>
      <c r="B31" s="13">
        <f>B27-B25</f>
        <v>38294.13286522776</v>
      </c>
      <c r="C31" s="13">
        <f>C27-C25</f>
        <v>-1678699.401112998</v>
      </c>
      <c r="E31" s="1" t="s">
        <v>33</v>
      </c>
      <c r="F31" s="24">
        <f>(EXP(F22+F20*F23)-1)*A44</f>
        <v>376232.4428143935</v>
      </c>
      <c r="H31" t="s">
        <v>33</v>
      </c>
      <c r="I31" s="13">
        <f>MIN(H14,MAX(0,C25-I14))-I24</f>
        <v>91530.2027497837</v>
      </c>
    </row>
    <row r="32" spans="1:6" ht="12.75">
      <c r="A32" s="1" t="s">
        <v>40</v>
      </c>
      <c r="B32" s="32">
        <f>B15/B30</f>
        <v>2</v>
      </c>
      <c r="C32" s="32">
        <f>C15/C30</f>
        <v>2.5</v>
      </c>
      <c r="F32" s="32">
        <f>F15/F14</f>
        <v>2.5</v>
      </c>
    </row>
    <row r="34" spans="1:2" ht="12.75">
      <c r="A34" s="41" t="s">
        <v>60</v>
      </c>
      <c r="B34" s="42">
        <f>LineA_income*LineB_income</f>
        <v>-64284337906.99941</v>
      </c>
    </row>
    <row r="36" spans="1:15" ht="12.75">
      <c r="A36" s="76" t="s">
        <v>41</v>
      </c>
      <c r="B36" s="77"/>
      <c r="G36" s="70" t="s">
        <v>77</v>
      </c>
      <c r="H36" s="72"/>
      <c r="J36" s="70" t="s">
        <v>113</v>
      </c>
      <c r="K36" s="71"/>
      <c r="L36" s="71"/>
      <c r="M36" s="71"/>
      <c r="N36" s="71"/>
      <c r="O36" s="72"/>
    </row>
    <row r="37" spans="1:15" ht="16.5" customHeight="1">
      <c r="A37" s="1" t="s">
        <v>1</v>
      </c>
      <c r="B37" s="12">
        <f>B30+C30+F30+I30</f>
        <v>1485907.2270499486</v>
      </c>
      <c r="G37" s="48" t="s">
        <v>78</v>
      </c>
      <c r="H37" s="4" t="s">
        <v>79</v>
      </c>
      <c r="I37" s="4" t="s">
        <v>80</v>
      </c>
      <c r="J37" s="4" t="s">
        <v>70</v>
      </c>
      <c r="K37" s="4" t="s">
        <v>81</v>
      </c>
      <c r="L37" s="4" t="s">
        <v>82</v>
      </c>
      <c r="M37" s="4" t="s">
        <v>30</v>
      </c>
      <c r="N37" s="4" t="s">
        <v>150</v>
      </c>
      <c r="O37" s="4" t="s">
        <v>83</v>
      </c>
    </row>
    <row r="38" spans="1:15" ht="12.75">
      <c r="A38" s="1" t="s">
        <v>33</v>
      </c>
      <c r="B38" s="13">
        <f>B31+C31+F31+I31</f>
        <v>-1172642.622683593</v>
      </c>
      <c r="G38">
        <v>2</v>
      </c>
      <c r="H38" s="2">
        <v>-2900000</v>
      </c>
      <c r="I38" s="10" t="b">
        <f>total_income&lt;H38</f>
        <v>0</v>
      </c>
      <c r="J38" s="49" t="b">
        <f>IF(I38,total_income)</f>
        <v>0</v>
      </c>
      <c r="K38" s="49" t="b">
        <f>IF(I38,LineA_income)</f>
        <v>0</v>
      </c>
      <c r="L38" s="49" t="b">
        <f>IF(I38,LineB_income)</f>
        <v>0</v>
      </c>
      <c r="M38" s="49" t="b">
        <f>IF(I38,investment_income)</f>
        <v>0</v>
      </c>
      <c r="N38" s="49" t="b">
        <f>IF(I38,reinsurance)</f>
        <v>0</v>
      </c>
      <c r="O38" s="10">
        <f>IF(I38,1,0)</f>
        <v>0</v>
      </c>
    </row>
    <row r="40" spans="1:15" ht="16.5" customHeight="1">
      <c r="A40" s="70" t="s">
        <v>57</v>
      </c>
      <c r="B40" s="71"/>
      <c r="C40" s="72"/>
      <c r="H40" s="78" t="s">
        <v>152</v>
      </c>
      <c r="I40" s="79"/>
      <c r="J40" s="79"/>
      <c r="K40" s="79"/>
      <c r="L40" s="79"/>
      <c r="M40" s="79"/>
      <c r="N40" s="79"/>
      <c r="O40" s="80"/>
    </row>
    <row r="41" spans="8:15" ht="12.75">
      <c r="H41" s="30" t="s">
        <v>143</v>
      </c>
      <c r="I41" s="30"/>
      <c r="J41" s="43">
        <f>'Sim reinsurance'!I8</f>
        <v>-3600615.354565626</v>
      </c>
      <c r="K41" s="43">
        <f>'Sim reinsurance'!J8</f>
        <v>-1440074.616729556</v>
      </c>
      <c r="L41" s="43">
        <f>'Sim reinsurance'!K8</f>
        <v>-2582864.671150523</v>
      </c>
      <c r="M41" s="43">
        <f>'Sim reinsurance'!L8</f>
        <v>-579835.90641027</v>
      </c>
      <c r="N41" s="43">
        <f>'Sim reinsurance'!M8</f>
        <v>1002159.8397247611</v>
      </c>
      <c r="O41" s="44">
        <f>'Sim reinsurance'!N8</f>
        <v>0.020402</v>
      </c>
    </row>
    <row r="42" spans="1:15" ht="12.75">
      <c r="A42" s="70" t="s">
        <v>31</v>
      </c>
      <c r="B42" s="71"/>
      <c r="C42" s="72"/>
      <c r="H42" s="30" t="s">
        <v>112</v>
      </c>
      <c r="J42" s="59">
        <f>SUM(K42:N42)</f>
        <v>0.9999999999999893</v>
      </c>
      <c r="K42" s="46">
        <f>K41/$J$41</f>
        <v>0.399952362282609</v>
      </c>
      <c r="L42" s="46">
        <f>L41/$J$41</f>
        <v>0.7173397924539253</v>
      </c>
      <c r="M42" s="46">
        <f>M41/$J$41</f>
        <v>0.1610380030388502</v>
      </c>
      <c r="N42" s="46">
        <f>N41/$J$41</f>
        <v>-0.27833015777539516</v>
      </c>
      <c r="O42" s="61"/>
    </row>
    <row r="43" spans="1:15" ht="25.5">
      <c r="A43" s="15" t="s">
        <v>15</v>
      </c>
      <c r="B43" s="37" t="s">
        <v>16</v>
      </c>
      <c r="C43" s="38"/>
      <c r="E43" s="39" t="s">
        <v>59</v>
      </c>
      <c r="H43" s="1" t="s">
        <v>35</v>
      </c>
      <c r="J43" s="2">
        <f>starting_surplus</f>
        <v>9000000</v>
      </c>
      <c r="K43" s="2">
        <f>$J$43*K42</f>
        <v>3599571.260543481</v>
      </c>
      <c r="L43" s="2">
        <f>$J$43*L42</f>
        <v>6456058.132085328</v>
      </c>
      <c r="M43" s="2">
        <f>$J$43*M42</f>
        <v>1449342.027349652</v>
      </c>
      <c r="N43" s="2">
        <f>$J$43*N42</f>
        <v>-2504971.419978556</v>
      </c>
      <c r="O43" s="12"/>
    </row>
    <row r="44" spans="1:15" ht="51">
      <c r="A44" s="27">
        <v>9000000</v>
      </c>
      <c r="B44" s="1" t="s">
        <v>1</v>
      </c>
      <c r="C44" s="12">
        <f>A44+B37</f>
        <v>10485907.227049949</v>
      </c>
      <c r="E44" s="40">
        <f>(B27+C27-I24)/starting_surplus</f>
        <v>2.1014256446263095</v>
      </c>
      <c r="H44" s="52" t="s">
        <v>144</v>
      </c>
      <c r="I44" s="30"/>
      <c r="J44" s="46">
        <f>B37/J43</f>
        <v>0.16510080300554986</v>
      </c>
      <c r="K44" s="46">
        <f>B30/K43</f>
        <v>0.13890543173314135</v>
      </c>
      <c r="L44" s="46">
        <f>C30/L43</f>
        <v>0.12391462152798141</v>
      </c>
      <c r="M44" s="46">
        <f>F30/M43</f>
        <v>0.24838857440594347</v>
      </c>
      <c r="N44" s="46">
        <f>I30/N43</f>
        <v>0.06949890588034799</v>
      </c>
      <c r="O44" s="60"/>
    </row>
    <row r="45" spans="1:14" ht="12.75">
      <c r="A45" t="s">
        <v>164</v>
      </c>
      <c r="B45" s="1" t="s">
        <v>33</v>
      </c>
      <c r="C45" s="18">
        <f>A44+B38</f>
        <v>7827357.377316407</v>
      </c>
      <c r="H45" s="30"/>
      <c r="I45" s="30"/>
      <c r="J45" s="30"/>
      <c r="K45" s="30"/>
      <c r="L45" s="30"/>
      <c r="M45" s="30"/>
      <c r="N45" s="30"/>
    </row>
    <row r="46" spans="1:14" ht="12.75">
      <c r="A46" s="2">
        <v>7794728.860680458</v>
      </c>
      <c r="H46" s="30"/>
      <c r="I46" s="53" t="s">
        <v>145</v>
      </c>
      <c r="J46" s="43">
        <f>-J41*Desired_ratio_of_surplus_to_need</f>
        <v>5400923.031848439</v>
      </c>
      <c r="K46" s="30"/>
      <c r="L46" s="30"/>
      <c r="M46" s="30"/>
      <c r="N46" s="30"/>
    </row>
    <row r="47" spans="2:14" ht="12.75">
      <c r="B47" s="70" t="s">
        <v>12</v>
      </c>
      <c r="C47" s="72"/>
      <c r="H47" s="30"/>
      <c r="I47" s="53" t="s">
        <v>146</v>
      </c>
      <c r="J47" s="54">
        <f>J43-J46</f>
        <v>3599076.968151561</v>
      </c>
      <c r="K47" s="30"/>
      <c r="L47" s="59"/>
      <c r="M47" s="30"/>
      <c r="N47" s="30"/>
    </row>
    <row r="48" spans="2:10" ht="12.75">
      <c r="B48" s="1" t="s">
        <v>1</v>
      </c>
      <c r="C48" s="23">
        <f>B37/A44</f>
        <v>0.16510080300554986</v>
      </c>
      <c r="E48" s="65"/>
      <c r="I48" s="53" t="s">
        <v>147</v>
      </c>
      <c r="J48" s="58">
        <f>-starting_surplus/J41</f>
        <v>2.499572743472275</v>
      </c>
    </row>
    <row r="49" spans="2:3" ht="12.75">
      <c r="B49" s="1" t="s">
        <v>33</v>
      </c>
      <c r="C49" s="22">
        <f>B38/A44</f>
        <v>-0.13029362474262146</v>
      </c>
    </row>
    <row r="50" spans="2:3" ht="12.75">
      <c r="B50" s="53" t="s">
        <v>40</v>
      </c>
      <c r="C50" s="47">
        <f>'Sim reinsurance'!I3</f>
        <v>0.6554502161723215</v>
      </c>
    </row>
    <row r="54" ht="12.75">
      <c r="B54" s="9"/>
    </row>
  </sheetData>
  <mergeCells count="17">
    <mergeCell ref="H29:I29"/>
    <mergeCell ref="B29:C29"/>
    <mergeCell ref="G36:H36"/>
    <mergeCell ref="H40:O40"/>
    <mergeCell ref="J36:O36"/>
    <mergeCell ref="E29:F29"/>
    <mergeCell ref="A40:C40"/>
    <mergeCell ref="A42:C42"/>
    <mergeCell ref="B47:C47"/>
    <mergeCell ref="A36:B36"/>
    <mergeCell ref="B10:I10"/>
    <mergeCell ref="B12:C12"/>
    <mergeCell ref="E12:F12"/>
    <mergeCell ref="B21:F21"/>
    <mergeCell ref="H12:I12"/>
    <mergeCell ref="H16:I16"/>
    <mergeCell ref="H19:I19"/>
  </mergeCells>
  <printOptions/>
  <pageMargins left="0.75" right="0.75" top="1" bottom="1" header="0.5" footer="0.5"/>
  <pageSetup horizontalDpi="300" verticalDpi="3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MMC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rkreps</dc:creator>
  <cp:keywords/>
  <dc:description/>
  <cp:lastModifiedBy>cmarx</cp:lastModifiedBy>
  <dcterms:created xsi:type="dcterms:W3CDTF">2003-11-11T20:33:32Z</dcterms:created>
  <dcterms:modified xsi:type="dcterms:W3CDTF">2005-10-03T18:49:48Z</dcterms:modified>
  <cp:category/>
  <cp:version/>
  <cp:contentType/>
  <cp:contentStatus/>
</cp:coreProperties>
</file>